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230" windowHeight="12435" firstSheet="1" activeTab="1"/>
  </bookViews>
  <sheets>
    <sheet name="Φύλλο1" sheetId="1" r:id="rId1"/>
    <sheet name="ΓΕΝΙΚΟΙ ΓΙΑΤΡΟΙ" sheetId="2" r:id="rId2"/>
  </sheets>
  <definedNames>
    <definedName name="_xlnm._FilterDatabase" localSheetId="1" hidden="1">'ΓΕΝΙΚΟΙ ΓΙΑΤΡΟΙ'!$A$3:$AZ$165</definedName>
  </definedNames>
  <calcPr calcId="125725"/>
</workbook>
</file>

<file path=xl/calcChain.xml><?xml version="1.0" encoding="utf-8"?>
<calcChain xmlns="http://schemas.openxmlformats.org/spreadsheetml/2006/main">
  <c r="N132" i="2"/>
  <c r="AZ68" l="1"/>
  <c r="AX68"/>
  <c r="AV68"/>
  <c r="AT68"/>
  <c r="AR68"/>
  <c r="AP68"/>
  <c r="AJ68"/>
  <c r="AH68"/>
  <c r="AF68"/>
  <c r="AB68"/>
  <c r="Z68"/>
  <c r="W68"/>
  <c r="U68"/>
  <c r="R68"/>
  <c r="P68"/>
  <c r="AN68"/>
  <c r="AL68"/>
  <c r="AD68"/>
  <c r="N68"/>
  <c r="X68" l="1"/>
  <c r="S68"/>
  <c r="B68" s="1"/>
  <c r="AZ111"/>
  <c r="N126" l="1"/>
  <c r="P126"/>
  <c r="R126"/>
  <c r="U126"/>
  <c r="W126"/>
  <c r="Z126"/>
  <c r="AB126"/>
  <c r="AD126"/>
  <c r="AF126"/>
  <c r="AH126"/>
  <c r="AJ126"/>
  <c r="AL126"/>
  <c r="AN126"/>
  <c r="AP126"/>
  <c r="AR126"/>
  <c r="AT126"/>
  <c r="AV126"/>
  <c r="AX126"/>
  <c r="AZ126"/>
  <c r="N69"/>
  <c r="P69"/>
  <c r="R69"/>
  <c r="U69"/>
  <c r="W69"/>
  <c r="Z69"/>
  <c r="AB69"/>
  <c r="AD69"/>
  <c r="AF69"/>
  <c r="AH69"/>
  <c r="AJ69"/>
  <c r="AL69"/>
  <c r="AN69"/>
  <c r="AP69"/>
  <c r="AR69"/>
  <c r="AT69"/>
  <c r="AV69"/>
  <c r="AX69"/>
  <c r="AZ69"/>
  <c r="N143"/>
  <c r="P143"/>
  <c r="R143"/>
  <c r="U143"/>
  <c r="W143"/>
  <c r="Z143"/>
  <c r="AB143"/>
  <c r="AD143"/>
  <c r="AF143"/>
  <c r="AH143"/>
  <c r="AJ143"/>
  <c r="AL143"/>
  <c r="AN143"/>
  <c r="AP143"/>
  <c r="AR143"/>
  <c r="AT143"/>
  <c r="AV143"/>
  <c r="AX143"/>
  <c r="AZ143"/>
  <c r="N12"/>
  <c r="P12"/>
  <c r="R12"/>
  <c r="U12"/>
  <c r="W12"/>
  <c r="Z12"/>
  <c r="AB12"/>
  <c r="AD12"/>
  <c r="AF12"/>
  <c r="AH12"/>
  <c r="AJ12"/>
  <c r="AL12"/>
  <c r="AN12"/>
  <c r="AP12"/>
  <c r="AR12"/>
  <c r="AT12"/>
  <c r="AV12"/>
  <c r="AX12"/>
  <c r="AZ12"/>
  <c r="N125"/>
  <c r="P125"/>
  <c r="R125"/>
  <c r="U125"/>
  <c r="W125"/>
  <c r="Z125"/>
  <c r="AB125"/>
  <c r="AD125"/>
  <c r="AF125"/>
  <c r="AH125"/>
  <c r="AJ125"/>
  <c r="AL125"/>
  <c r="AN125"/>
  <c r="AP125"/>
  <c r="AR125"/>
  <c r="AT125"/>
  <c r="AV125"/>
  <c r="AX125"/>
  <c r="AZ125"/>
  <c r="N165"/>
  <c r="P165"/>
  <c r="R165"/>
  <c r="U165"/>
  <c r="W165"/>
  <c r="Z165"/>
  <c r="AB165"/>
  <c r="AD165"/>
  <c r="AF165"/>
  <c r="AH165"/>
  <c r="AJ165"/>
  <c r="AL165"/>
  <c r="AN165"/>
  <c r="AP165"/>
  <c r="AR165"/>
  <c r="AT165"/>
  <c r="AV165"/>
  <c r="AX165"/>
  <c r="AZ165"/>
  <c r="N160"/>
  <c r="P160"/>
  <c r="R160"/>
  <c r="U160"/>
  <c r="W160"/>
  <c r="Z160"/>
  <c r="AB160"/>
  <c r="AD160"/>
  <c r="AF160"/>
  <c r="AH160"/>
  <c r="AJ160"/>
  <c r="AL160"/>
  <c r="AN160"/>
  <c r="AP160"/>
  <c r="AR160"/>
  <c r="AT160"/>
  <c r="AV160"/>
  <c r="AX160"/>
  <c r="AZ160"/>
  <c r="N92"/>
  <c r="P92"/>
  <c r="R92"/>
  <c r="U92"/>
  <c r="W92"/>
  <c r="Z92"/>
  <c r="AB92"/>
  <c r="AD92"/>
  <c r="AF92"/>
  <c r="AH92"/>
  <c r="AJ92"/>
  <c r="AL92"/>
  <c r="AN92"/>
  <c r="AP92"/>
  <c r="AR92"/>
  <c r="AT92"/>
  <c r="AV92"/>
  <c r="AX92"/>
  <c r="AZ92"/>
  <c r="N31"/>
  <c r="P31"/>
  <c r="R31"/>
  <c r="U31"/>
  <c r="W31"/>
  <c r="Z31"/>
  <c r="AB31"/>
  <c r="AD31"/>
  <c r="AF31"/>
  <c r="AH31"/>
  <c r="AJ31"/>
  <c r="AL31"/>
  <c r="AN31"/>
  <c r="AP31"/>
  <c r="AR31"/>
  <c r="AT31"/>
  <c r="AV31"/>
  <c r="AX31"/>
  <c r="AZ31"/>
  <c r="N95"/>
  <c r="P95"/>
  <c r="R95"/>
  <c r="U95"/>
  <c r="W95"/>
  <c r="Z95"/>
  <c r="AB95"/>
  <c r="AD95"/>
  <c r="AF95"/>
  <c r="AH95"/>
  <c r="AJ95"/>
  <c r="AL95"/>
  <c r="AN95"/>
  <c r="AP95"/>
  <c r="AR95"/>
  <c r="AT95"/>
  <c r="AV95"/>
  <c r="AX95"/>
  <c r="AZ95"/>
  <c r="N65"/>
  <c r="P65"/>
  <c r="R65"/>
  <c r="U65"/>
  <c r="W65"/>
  <c r="Z65"/>
  <c r="AB65"/>
  <c r="AD65"/>
  <c r="AF65"/>
  <c r="AH65"/>
  <c r="AJ65"/>
  <c r="AL65"/>
  <c r="AN65"/>
  <c r="AP65"/>
  <c r="AR65"/>
  <c r="AT65"/>
  <c r="AV65"/>
  <c r="AX65"/>
  <c r="AZ65"/>
  <c r="N49"/>
  <c r="P49"/>
  <c r="R49"/>
  <c r="U49"/>
  <c r="W49"/>
  <c r="Z49"/>
  <c r="AB49"/>
  <c r="AD49"/>
  <c r="AF49"/>
  <c r="AH49"/>
  <c r="AJ49"/>
  <c r="AL49"/>
  <c r="AN49"/>
  <c r="AP49"/>
  <c r="AR49"/>
  <c r="AT49"/>
  <c r="AV49"/>
  <c r="AX49"/>
  <c r="AZ49"/>
  <c r="N91"/>
  <c r="P91"/>
  <c r="R91"/>
  <c r="U91"/>
  <c r="W91"/>
  <c r="Z91"/>
  <c r="AB91"/>
  <c r="AD91"/>
  <c r="AF91"/>
  <c r="AH91"/>
  <c r="AJ91"/>
  <c r="AL91"/>
  <c r="AN91"/>
  <c r="AP91"/>
  <c r="AR91"/>
  <c r="AT91"/>
  <c r="AV91"/>
  <c r="AX91"/>
  <c r="AZ91"/>
  <c r="N50"/>
  <c r="P50"/>
  <c r="R50"/>
  <c r="U50"/>
  <c r="W50"/>
  <c r="Z50"/>
  <c r="AB50"/>
  <c r="AD50"/>
  <c r="AF50"/>
  <c r="AH50"/>
  <c r="AJ50"/>
  <c r="AL50"/>
  <c r="AN50"/>
  <c r="AP50"/>
  <c r="AR50"/>
  <c r="AT50"/>
  <c r="AV50"/>
  <c r="AX50"/>
  <c r="AZ50"/>
  <c r="N9"/>
  <c r="P9"/>
  <c r="R9"/>
  <c r="U9"/>
  <c r="W9"/>
  <c r="Z9"/>
  <c r="AB9"/>
  <c r="AD9"/>
  <c r="AF9"/>
  <c r="AH9"/>
  <c r="AJ9"/>
  <c r="AL9"/>
  <c r="AN9"/>
  <c r="AP9"/>
  <c r="AR9"/>
  <c r="AT9"/>
  <c r="AV9"/>
  <c r="AX9"/>
  <c r="AZ9"/>
  <c r="N77"/>
  <c r="P77"/>
  <c r="R77"/>
  <c r="U77"/>
  <c r="W77"/>
  <c r="Z77"/>
  <c r="AB77"/>
  <c r="AD77"/>
  <c r="AF77"/>
  <c r="AH77"/>
  <c r="AJ77"/>
  <c r="AL77"/>
  <c r="AN77"/>
  <c r="AP77"/>
  <c r="AR77"/>
  <c r="AT77"/>
  <c r="AV77"/>
  <c r="AX77"/>
  <c r="AZ77"/>
  <c r="N22"/>
  <c r="P22"/>
  <c r="R22"/>
  <c r="U22"/>
  <c r="W22"/>
  <c r="Z22"/>
  <c r="AB22"/>
  <c r="AD22"/>
  <c r="AF22"/>
  <c r="AH22"/>
  <c r="AJ22"/>
  <c r="AL22"/>
  <c r="AN22"/>
  <c r="AP22"/>
  <c r="AR22"/>
  <c r="AT22"/>
  <c r="AV22"/>
  <c r="AX22"/>
  <c r="AZ22"/>
  <c r="N99"/>
  <c r="P99"/>
  <c r="R99"/>
  <c r="U99"/>
  <c r="W99"/>
  <c r="Z99"/>
  <c r="AB99"/>
  <c r="AD99"/>
  <c r="AF99"/>
  <c r="AH99"/>
  <c r="AJ99"/>
  <c r="AL99"/>
  <c r="AN99"/>
  <c r="AP99"/>
  <c r="AR99"/>
  <c r="AT99"/>
  <c r="AV99"/>
  <c r="AX99"/>
  <c r="AZ99"/>
  <c r="N96"/>
  <c r="P96"/>
  <c r="R96"/>
  <c r="U96"/>
  <c r="W96"/>
  <c r="Z96"/>
  <c r="AB96"/>
  <c r="AD96"/>
  <c r="AF96"/>
  <c r="AH96"/>
  <c r="AJ96"/>
  <c r="AL96"/>
  <c r="AN96"/>
  <c r="AP96"/>
  <c r="AR96"/>
  <c r="AT96"/>
  <c r="AV96"/>
  <c r="AX96"/>
  <c r="AZ96"/>
  <c r="N90"/>
  <c r="P90"/>
  <c r="R90"/>
  <c r="U90"/>
  <c r="W90"/>
  <c r="Z90"/>
  <c r="AB90"/>
  <c r="AD90"/>
  <c r="AF90"/>
  <c r="AH90"/>
  <c r="AJ90"/>
  <c r="AL90"/>
  <c r="AN90"/>
  <c r="AP90"/>
  <c r="AR90"/>
  <c r="AT90"/>
  <c r="AV90"/>
  <c r="AX90"/>
  <c r="AZ90"/>
  <c r="N61"/>
  <c r="P61"/>
  <c r="R61"/>
  <c r="U61"/>
  <c r="W61"/>
  <c r="Z61"/>
  <c r="AB61"/>
  <c r="AD61"/>
  <c r="AF61"/>
  <c r="AH61"/>
  <c r="AJ61"/>
  <c r="AL61"/>
  <c r="AN61"/>
  <c r="AP61"/>
  <c r="AR61"/>
  <c r="AT61"/>
  <c r="AV61"/>
  <c r="AX61"/>
  <c r="AZ61"/>
  <c r="N162"/>
  <c r="P162"/>
  <c r="R162"/>
  <c r="U162"/>
  <c r="W162"/>
  <c r="Z162"/>
  <c r="AB162"/>
  <c r="AD162"/>
  <c r="AF162"/>
  <c r="AH162"/>
  <c r="AJ162"/>
  <c r="AL162"/>
  <c r="AN162"/>
  <c r="AP162"/>
  <c r="AR162"/>
  <c r="AT162"/>
  <c r="AV162"/>
  <c r="AX162"/>
  <c r="AZ162"/>
  <c r="N80"/>
  <c r="P80"/>
  <c r="R80"/>
  <c r="U80"/>
  <c r="W80"/>
  <c r="Z80"/>
  <c r="AB80"/>
  <c r="AD80"/>
  <c r="AF80"/>
  <c r="AH80"/>
  <c r="AJ80"/>
  <c r="AL80"/>
  <c r="AN80"/>
  <c r="AP80"/>
  <c r="AR80"/>
  <c r="AT80"/>
  <c r="AV80"/>
  <c r="AX80"/>
  <c r="AZ80"/>
  <c r="N20"/>
  <c r="P20"/>
  <c r="R20"/>
  <c r="U20"/>
  <c r="W20"/>
  <c r="Z20"/>
  <c r="AB20"/>
  <c r="AD20"/>
  <c r="AF20"/>
  <c r="AH20"/>
  <c r="AJ20"/>
  <c r="AL20"/>
  <c r="AN20"/>
  <c r="AP20"/>
  <c r="AR20"/>
  <c r="AT20"/>
  <c r="AV20"/>
  <c r="AX20"/>
  <c r="AZ20"/>
  <c r="N25"/>
  <c r="P25"/>
  <c r="R25"/>
  <c r="U25"/>
  <c r="W25"/>
  <c r="Z25"/>
  <c r="AB25"/>
  <c r="AD25"/>
  <c r="AF25"/>
  <c r="AH25"/>
  <c r="AJ25"/>
  <c r="AL25"/>
  <c r="AN25"/>
  <c r="AP25"/>
  <c r="AR25"/>
  <c r="AT25"/>
  <c r="AV25"/>
  <c r="AX25"/>
  <c r="AZ25"/>
  <c r="N154"/>
  <c r="P154"/>
  <c r="R154"/>
  <c r="U154"/>
  <c r="W154"/>
  <c r="Z154"/>
  <c r="AB154"/>
  <c r="AD154"/>
  <c r="AF154"/>
  <c r="AH154"/>
  <c r="AJ154"/>
  <c r="AL154"/>
  <c r="AN154"/>
  <c r="AP154"/>
  <c r="AR154"/>
  <c r="AT154"/>
  <c r="AV154"/>
  <c r="AX154"/>
  <c r="AZ154"/>
  <c r="N43"/>
  <c r="P43"/>
  <c r="R43"/>
  <c r="U43"/>
  <c r="W43"/>
  <c r="Z43"/>
  <c r="AB43"/>
  <c r="AD43"/>
  <c r="AF43"/>
  <c r="AH43"/>
  <c r="AJ43"/>
  <c r="AL43"/>
  <c r="AN43"/>
  <c r="AP43"/>
  <c r="AR43"/>
  <c r="AT43"/>
  <c r="AV43"/>
  <c r="AX43"/>
  <c r="AZ43"/>
  <c r="N142"/>
  <c r="P142"/>
  <c r="R142"/>
  <c r="U142"/>
  <c r="W142"/>
  <c r="Z142"/>
  <c r="AB142"/>
  <c r="AD142"/>
  <c r="AF142"/>
  <c r="AH142"/>
  <c r="AJ142"/>
  <c r="AL142"/>
  <c r="AN142"/>
  <c r="AP142"/>
  <c r="AR142"/>
  <c r="AT142"/>
  <c r="AV142"/>
  <c r="AX142"/>
  <c r="AZ142"/>
  <c r="N10"/>
  <c r="P10"/>
  <c r="R10"/>
  <c r="U10"/>
  <c r="W10"/>
  <c r="Z10"/>
  <c r="AB10"/>
  <c r="AD10"/>
  <c r="AF10"/>
  <c r="AH10"/>
  <c r="AJ10"/>
  <c r="AL10"/>
  <c r="AN10"/>
  <c r="AP10"/>
  <c r="AR10"/>
  <c r="AT10"/>
  <c r="AV10"/>
  <c r="AX10"/>
  <c r="AZ10"/>
  <c r="N135"/>
  <c r="P135"/>
  <c r="R135"/>
  <c r="U135"/>
  <c r="W135"/>
  <c r="Z135"/>
  <c r="AB135"/>
  <c r="AD135"/>
  <c r="AF135"/>
  <c r="AH135"/>
  <c r="AJ135"/>
  <c r="AL135"/>
  <c r="AN135"/>
  <c r="AP135"/>
  <c r="AR135"/>
  <c r="AT135"/>
  <c r="AV135"/>
  <c r="AX135"/>
  <c r="AZ135"/>
  <c r="N58"/>
  <c r="P58"/>
  <c r="R58"/>
  <c r="U58"/>
  <c r="W58"/>
  <c r="Z58"/>
  <c r="AB58"/>
  <c r="AD58"/>
  <c r="AF58"/>
  <c r="AH58"/>
  <c r="AJ58"/>
  <c r="AL58"/>
  <c r="AN58"/>
  <c r="AP58"/>
  <c r="AR58"/>
  <c r="AT58"/>
  <c r="AV58"/>
  <c r="AX58"/>
  <c r="AZ58"/>
  <c r="N74"/>
  <c r="P74"/>
  <c r="R74"/>
  <c r="U74"/>
  <c r="W74"/>
  <c r="Z74"/>
  <c r="AB74"/>
  <c r="AD74"/>
  <c r="AF74"/>
  <c r="AH74"/>
  <c r="AJ74"/>
  <c r="AL74"/>
  <c r="AN74"/>
  <c r="AP74"/>
  <c r="AR74"/>
  <c r="AT74"/>
  <c r="AV74"/>
  <c r="AX74"/>
  <c r="AZ74"/>
  <c r="N71"/>
  <c r="P71"/>
  <c r="R71"/>
  <c r="U71"/>
  <c r="W71"/>
  <c r="Z71"/>
  <c r="AB71"/>
  <c r="AD71"/>
  <c r="AF71"/>
  <c r="AH71"/>
  <c r="AJ71"/>
  <c r="AL71"/>
  <c r="AN71"/>
  <c r="AP71"/>
  <c r="AR71"/>
  <c r="AT71"/>
  <c r="AV71"/>
  <c r="AX71"/>
  <c r="AZ71"/>
  <c r="N149"/>
  <c r="P149"/>
  <c r="R149"/>
  <c r="U149"/>
  <c r="W149"/>
  <c r="Z149"/>
  <c r="AB149"/>
  <c r="AD149"/>
  <c r="AF149"/>
  <c r="AH149"/>
  <c r="AJ149"/>
  <c r="AL149"/>
  <c r="AN149"/>
  <c r="AP149"/>
  <c r="AR149"/>
  <c r="AT149"/>
  <c r="AV149"/>
  <c r="AX149"/>
  <c r="AZ149"/>
  <c r="N102"/>
  <c r="P102"/>
  <c r="R102"/>
  <c r="U102"/>
  <c r="W102"/>
  <c r="Z102"/>
  <c r="AB102"/>
  <c r="AD102"/>
  <c r="AF102"/>
  <c r="AH102"/>
  <c r="AJ102"/>
  <c r="AL102"/>
  <c r="AN102"/>
  <c r="AP102"/>
  <c r="AR102"/>
  <c r="AT102"/>
  <c r="AV102"/>
  <c r="AX102"/>
  <c r="AZ102"/>
  <c r="N78"/>
  <c r="P78"/>
  <c r="R78"/>
  <c r="U78"/>
  <c r="W78"/>
  <c r="Z78"/>
  <c r="AB78"/>
  <c r="AD78"/>
  <c r="AF78"/>
  <c r="AH78"/>
  <c r="AJ78"/>
  <c r="AL78"/>
  <c r="AN78"/>
  <c r="AP78"/>
  <c r="AR78"/>
  <c r="AT78"/>
  <c r="AV78"/>
  <c r="AX78"/>
  <c r="AZ78"/>
  <c r="N59"/>
  <c r="P59"/>
  <c r="R59"/>
  <c r="U59"/>
  <c r="W59"/>
  <c r="Z59"/>
  <c r="AB59"/>
  <c r="AD59"/>
  <c r="AF59"/>
  <c r="AH59"/>
  <c r="AJ59"/>
  <c r="AL59"/>
  <c r="AN59"/>
  <c r="AP59"/>
  <c r="AR59"/>
  <c r="AT59"/>
  <c r="AV59"/>
  <c r="AX59"/>
  <c r="AZ59"/>
  <c r="N40"/>
  <c r="P40"/>
  <c r="R40"/>
  <c r="U40"/>
  <c r="W40"/>
  <c r="Z40"/>
  <c r="AB40"/>
  <c r="AD40"/>
  <c r="AF40"/>
  <c r="AH40"/>
  <c r="AJ40"/>
  <c r="AL40"/>
  <c r="AN40"/>
  <c r="AP40"/>
  <c r="AR40"/>
  <c r="AT40"/>
  <c r="AV40"/>
  <c r="AX40"/>
  <c r="AZ40"/>
  <c r="N127"/>
  <c r="P127"/>
  <c r="R127"/>
  <c r="U127"/>
  <c r="W127"/>
  <c r="Z127"/>
  <c r="AB127"/>
  <c r="AD127"/>
  <c r="AF127"/>
  <c r="AH127"/>
  <c r="AJ127"/>
  <c r="AL127"/>
  <c r="AN127"/>
  <c r="AP127"/>
  <c r="AR127"/>
  <c r="AT127"/>
  <c r="AV127"/>
  <c r="AX127"/>
  <c r="AZ127"/>
  <c r="N155"/>
  <c r="P155"/>
  <c r="R155"/>
  <c r="U155"/>
  <c r="W155"/>
  <c r="Z155"/>
  <c r="AB155"/>
  <c r="AD155"/>
  <c r="AF155"/>
  <c r="AH155"/>
  <c r="AJ155"/>
  <c r="AL155"/>
  <c r="AN155"/>
  <c r="AP155"/>
  <c r="AR155"/>
  <c r="AT155"/>
  <c r="AV155"/>
  <c r="AX155"/>
  <c r="AZ155"/>
  <c r="AN145"/>
  <c r="AP145"/>
  <c r="AR145"/>
  <c r="AT145"/>
  <c r="AV145"/>
  <c r="AX145"/>
  <c r="AZ145"/>
  <c r="AN121"/>
  <c r="AP121"/>
  <c r="AR121"/>
  <c r="AT121"/>
  <c r="AV121"/>
  <c r="AX121"/>
  <c r="AZ121"/>
  <c r="AN113"/>
  <c r="AP113"/>
  <c r="AR113"/>
  <c r="AT113"/>
  <c r="AV113"/>
  <c r="AX113"/>
  <c r="AZ113"/>
  <c r="AN94"/>
  <c r="AP94"/>
  <c r="AR94"/>
  <c r="AT94"/>
  <c r="AV94"/>
  <c r="AX94"/>
  <c r="AZ94"/>
  <c r="AN15"/>
  <c r="AP15"/>
  <c r="AR15"/>
  <c r="AT15"/>
  <c r="AV15"/>
  <c r="AX15"/>
  <c r="AZ15"/>
  <c r="AN6"/>
  <c r="AP6"/>
  <c r="AR6"/>
  <c r="AT6"/>
  <c r="AV6"/>
  <c r="AX6"/>
  <c r="AZ6"/>
  <c r="AN150"/>
  <c r="AP150"/>
  <c r="AR150"/>
  <c r="AT150"/>
  <c r="AV150"/>
  <c r="AX150"/>
  <c r="AZ150"/>
  <c r="AN123"/>
  <c r="AP123"/>
  <c r="AR123"/>
  <c r="AT123"/>
  <c r="AV123"/>
  <c r="AX123"/>
  <c r="AZ123"/>
  <c r="AN86"/>
  <c r="AP86"/>
  <c r="AR86"/>
  <c r="AT86"/>
  <c r="AV86"/>
  <c r="AX86"/>
  <c r="AZ86"/>
  <c r="AN48"/>
  <c r="AP48"/>
  <c r="AR48"/>
  <c r="AT48"/>
  <c r="AV48"/>
  <c r="AX48"/>
  <c r="AZ48"/>
  <c r="AN33"/>
  <c r="AP33"/>
  <c r="AR33"/>
  <c r="AT33"/>
  <c r="AV33"/>
  <c r="AX33"/>
  <c r="AZ33"/>
  <c r="AN98"/>
  <c r="AP98"/>
  <c r="AR98"/>
  <c r="AT98"/>
  <c r="AV98"/>
  <c r="AX98"/>
  <c r="AZ98"/>
  <c r="AN4"/>
  <c r="AP4"/>
  <c r="AR4"/>
  <c r="AT4"/>
  <c r="AV4"/>
  <c r="AX4"/>
  <c r="AZ4"/>
  <c r="AL121"/>
  <c r="AL113"/>
  <c r="AL94"/>
  <c r="AL15"/>
  <c r="AL6"/>
  <c r="AL150"/>
  <c r="AL123"/>
  <c r="AL86"/>
  <c r="AL48"/>
  <c r="AL33"/>
  <c r="AL98"/>
  <c r="AL4"/>
  <c r="AF145"/>
  <c r="AH145"/>
  <c r="AJ145"/>
  <c r="AF121"/>
  <c r="AH121"/>
  <c r="AJ121"/>
  <c r="AF113"/>
  <c r="AH113"/>
  <c r="AJ113"/>
  <c r="AF94"/>
  <c r="AH94"/>
  <c r="AJ94"/>
  <c r="AF15"/>
  <c r="AH15"/>
  <c r="AJ15"/>
  <c r="AF6"/>
  <c r="AH6"/>
  <c r="AJ6"/>
  <c r="AF150"/>
  <c r="AH150"/>
  <c r="AJ150"/>
  <c r="AF123"/>
  <c r="AH123"/>
  <c r="AJ123"/>
  <c r="AF86"/>
  <c r="AH86"/>
  <c r="AJ86"/>
  <c r="AF48"/>
  <c r="AH48"/>
  <c r="AJ48"/>
  <c r="AF33"/>
  <c r="AH33"/>
  <c r="AJ33"/>
  <c r="AF98"/>
  <c r="AH98"/>
  <c r="AJ98"/>
  <c r="AF4"/>
  <c r="AH4"/>
  <c r="AJ4"/>
  <c r="AD121"/>
  <c r="AD113"/>
  <c r="AD94"/>
  <c r="AD15"/>
  <c r="AD6"/>
  <c r="AD150"/>
  <c r="AD123"/>
  <c r="AD86"/>
  <c r="AD48"/>
  <c r="AD33"/>
  <c r="AD98"/>
  <c r="AD4"/>
  <c r="W145"/>
  <c r="Z145"/>
  <c r="AB145"/>
  <c r="W121"/>
  <c r="Z121"/>
  <c r="AB121"/>
  <c r="W113"/>
  <c r="Z113"/>
  <c r="AB113"/>
  <c r="W94"/>
  <c r="Z94"/>
  <c r="AB94"/>
  <c r="W15"/>
  <c r="Z15"/>
  <c r="AB15"/>
  <c r="W6"/>
  <c r="Z6"/>
  <c r="AB6"/>
  <c r="W150"/>
  <c r="Z150"/>
  <c r="AB150"/>
  <c r="W123"/>
  <c r="Z123"/>
  <c r="AB123"/>
  <c r="W86"/>
  <c r="Z86"/>
  <c r="AB86"/>
  <c r="W48"/>
  <c r="Z48"/>
  <c r="AB48"/>
  <c r="W33"/>
  <c r="Z33"/>
  <c r="AB33"/>
  <c r="W98"/>
  <c r="Z98"/>
  <c r="AB98"/>
  <c r="W4"/>
  <c r="Z4"/>
  <c r="AB4"/>
  <c r="U145"/>
  <c r="U121"/>
  <c r="U113"/>
  <c r="U94"/>
  <c r="U15"/>
  <c r="U6"/>
  <c r="U150"/>
  <c r="U123"/>
  <c r="U86"/>
  <c r="U48"/>
  <c r="U33"/>
  <c r="U98"/>
  <c r="U4"/>
  <c r="N121"/>
  <c r="N113"/>
  <c r="N94"/>
  <c r="N15"/>
  <c r="N6"/>
  <c r="N150"/>
  <c r="N123"/>
  <c r="N86"/>
  <c r="N48"/>
  <c r="N33"/>
  <c r="N98"/>
  <c r="N4"/>
  <c r="R145"/>
  <c r="R121"/>
  <c r="R113"/>
  <c r="R94"/>
  <c r="R15"/>
  <c r="R6"/>
  <c r="R150"/>
  <c r="R123"/>
  <c r="R86"/>
  <c r="R48"/>
  <c r="R33"/>
  <c r="R98"/>
  <c r="R4"/>
  <c r="P145"/>
  <c r="P121"/>
  <c r="P113"/>
  <c r="P94"/>
  <c r="P15"/>
  <c r="P6"/>
  <c r="P150"/>
  <c r="P123"/>
  <c r="P86"/>
  <c r="P48"/>
  <c r="P33"/>
  <c r="P98"/>
  <c r="P4"/>
  <c r="AL145"/>
  <c r="AD145"/>
  <c r="N145"/>
  <c r="X4" l="1"/>
  <c r="S33"/>
  <c r="S150"/>
  <c r="S113"/>
  <c r="X92"/>
  <c r="X12"/>
  <c r="X33"/>
  <c r="X98"/>
  <c r="X150"/>
  <c r="X94"/>
  <c r="X160"/>
  <c r="X143"/>
  <c r="S94"/>
  <c r="X48"/>
  <c r="X6"/>
  <c r="X121"/>
  <c r="X59"/>
  <c r="X71"/>
  <c r="X25"/>
  <c r="X61"/>
  <c r="X22"/>
  <c r="X31"/>
  <c r="X125"/>
  <c r="X126"/>
  <c r="X149"/>
  <c r="X135"/>
  <c r="X154"/>
  <c r="X162"/>
  <c r="X99"/>
  <c r="X50"/>
  <c r="X95"/>
  <c r="X165"/>
  <c r="X69"/>
  <c r="S59"/>
  <c r="S71"/>
  <c r="S10"/>
  <c r="S25"/>
  <c r="B25" s="1"/>
  <c r="S61"/>
  <c r="S22"/>
  <c r="S91"/>
  <c r="X145"/>
  <c r="S48"/>
  <c r="B48" s="1"/>
  <c r="X86"/>
  <c r="S40"/>
  <c r="S149"/>
  <c r="S135"/>
  <c r="X10"/>
  <c r="S154"/>
  <c r="S162"/>
  <c r="S99"/>
  <c r="S50"/>
  <c r="X91"/>
  <c r="S95"/>
  <c r="X123"/>
  <c r="S121"/>
  <c r="S155"/>
  <c r="S78"/>
  <c r="X102"/>
  <c r="S74"/>
  <c r="X58"/>
  <c r="S142"/>
  <c r="X43"/>
  <c r="S20"/>
  <c r="X80"/>
  <c r="S90"/>
  <c r="X96"/>
  <c r="S77"/>
  <c r="X9"/>
  <c r="S49"/>
  <c r="X65"/>
  <c r="S4"/>
  <c r="S86"/>
  <c r="S15"/>
  <c r="S145"/>
  <c r="X113"/>
  <c r="X78"/>
  <c r="X74"/>
  <c r="X142"/>
  <c r="X20"/>
  <c r="X90"/>
  <c r="X77"/>
  <c r="X49"/>
  <c r="S98"/>
  <c r="S123"/>
  <c r="S127"/>
  <c r="S102"/>
  <c r="S58"/>
  <c r="S43"/>
  <c r="S80"/>
  <c r="S96"/>
  <c r="S9"/>
  <c r="S65"/>
  <c r="S6"/>
  <c r="S31"/>
  <c r="B31" s="1"/>
  <c r="S92"/>
  <c r="S160"/>
  <c r="S165"/>
  <c r="S125"/>
  <c r="S12"/>
  <c r="S143"/>
  <c r="B143" s="1"/>
  <c r="S69"/>
  <c r="S126"/>
  <c r="X15"/>
  <c r="X155"/>
  <c r="X127"/>
  <c r="B127" s="1"/>
  <c r="X40"/>
  <c r="N118"/>
  <c r="AZ115"/>
  <c r="AX115"/>
  <c r="AV115"/>
  <c r="AT115"/>
  <c r="AR115"/>
  <c r="AP115"/>
  <c r="AN115"/>
  <c r="AL115"/>
  <c r="AJ115"/>
  <c r="AH115"/>
  <c r="AF115"/>
  <c r="AD115"/>
  <c r="AB115"/>
  <c r="Z115"/>
  <c r="W115"/>
  <c r="U115"/>
  <c r="R115"/>
  <c r="P115"/>
  <c r="N115"/>
  <c r="AZ138"/>
  <c r="AX138"/>
  <c r="AV138"/>
  <c r="AT138"/>
  <c r="AR138"/>
  <c r="AP138"/>
  <c r="AN138"/>
  <c r="AL138"/>
  <c r="AJ138"/>
  <c r="AH138"/>
  <c r="AF138"/>
  <c r="AD138"/>
  <c r="AB138"/>
  <c r="Z138"/>
  <c r="W138"/>
  <c r="U138"/>
  <c r="R138"/>
  <c r="P138"/>
  <c r="N138"/>
  <c r="AZ159"/>
  <c r="AX159"/>
  <c r="AV159"/>
  <c r="AT159"/>
  <c r="AR159"/>
  <c r="AP159"/>
  <c r="AN159"/>
  <c r="AL159"/>
  <c r="AJ159"/>
  <c r="AH159"/>
  <c r="AF159"/>
  <c r="AD159"/>
  <c r="AB159"/>
  <c r="Z159"/>
  <c r="W159"/>
  <c r="U159"/>
  <c r="R159"/>
  <c r="P159"/>
  <c r="N159"/>
  <c r="AZ110"/>
  <c r="AX110"/>
  <c r="AV110"/>
  <c r="AT110"/>
  <c r="AR110"/>
  <c r="AP110"/>
  <c r="AN110"/>
  <c r="AL110"/>
  <c r="AJ110"/>
  <c r="AH110"/>
  <c r="AF110"/>
  <c r="AD110"/>
  <c r="AB110"/>
  <c r="Z110"/>
  <c r="W110"/>
  <c r="U110"/>
  <c r="R110"/>
  <c r="P110"/>
  <c r="N110"/>
  <c r="AZ85"/>
  <c r="AX85"/>
  <c r="AV85"/>
  <c r="AT85"/>
  <c r="AR85"/>
  <c r="AP85"/>
  <c r="AN85"/>
  <c r="AL85"/>
  <c r="AJ85"/>
  <c r="AH85"/>
  <c r="AF85"/>
  <c r="AD85"/>
  <c r="AB85"/>
  <c r="Z85"/>
  <c r="W85"/>
  <c r="U85"/>
  <c r="R85"/>
  <c r="P85"/>
  <c r="N85"/>
  <c r="AZ109"/>
  <c r="AX109"/>
  <c r="AV109"/>
  <c r="AT109"/>
  <c r="AR109"/>
  <c r="AP109"/>
  <c r="AN109"/>
  <c r="AL109"/>
  <c r="AJ109"/>
  <c r="AH109"/>
  <c r="AF109"/>
  <c r="AD109"/>
  <c r="AB109"/>
  <c r="Z109"/>
  <c r="W109"/>
  <c r="U109"/>
  <c r="R109"/>
  <c r="P109"/>
  <c r="N109"/>
  <c r="AZ112"/>
  <c r="AX112"/>
  <c r="AV112"/>
  <c r="AT112"/>
  <c r="AR112"/>
  <c r="AP112"/>
  <c r="AN112"/>
  <c r="AL112"/>
  <c r="AJ112"/>
  <c r="AH112"/>
  <c r="AF112"/>
  <c r="AD112"/>
  <c r="AB112"/>
  <c r="Z112"/>
  <c r="W112"/>
  <c r="U112"/>
  <c r="R112"/>
  <c r="P112"/>
  <c r="N112"/>
  <c r="AZ122"/>
  <c r="AX122"/>
  <c r="AV122"/>
  <c r="AT122"/>
  <c r="AR122"/>
  <c r="AP122"/>
  <c r="AN122"/>
  <c r="AL122"/>
  <c r="AJ122"/>
  <c r="AH122"/>
  <c r="AF122"/>
  <c r="AD122"/>
  <c r="AB122"/>
  <c r="Z122"/>
  <c r="W122"/>
  <c r="U122"/>
  <c r="R122"/>
  <c r="P122"/>
  <c r="N122"/>
  <c r="AZ106"/>
  <c r="AX106"/>
  <c r="AV106"/>
  <c r="AT106"/>
  <c r="AR106"/>
  <c r="AP106"/>
  <c r="AN106"/>
  <c r="AL106"/>
  <c r="AJ106"/>
  <c r="AH106"/>
  <c r="AF106"/>
  <c r="AD106"/>
  <c r="AB106"/>
  <c r="Z106"/>
  <c r="W106"/>
  <c r="U106"/>
  <c r="R106"/>
  <c r="P106"/>
  <c r="N106"/>
  <c r="AZ83"/>
  <c r="AX83"/>
  <c r="AV83"/>
  <c r="AT83"/>
  <c r="AR83"/>
  <c r="AP83"/>
  <c r="AN83"/>
  <c r="AL83"/>
  <c r="AJ83"/>
  <c r="AH83"/>
  <c r="AF83"/>
  <c r="AD83"/>
  <c r="AB83"/>
  <c r="Z83"/>
  <c r="W83"/>
  <c r="U83"/>
  <c r="R83"/>
  <c r="P83"/>
  <c r="N83"/>
  <c r="AZ41"/>
  <c r="AX41"/>
  <c r="AV41"/>
  <c r="AT41"/>
  <c r="AR41"/>
  <c r="AP41"/>
  <c r="AN41"/>
  <c r="AL41"/>
  <c r="AJ41"/>
  <c r="AH41"/>
  <c r="AF41"/>
  <c r="AD41"/>
  <c r="AB41"/>
  <c r="Z41"/>
  <c r="W41"/>
  <c r="U41"/>
  <c r="R41"/>
  <c r="P41"/>
  <c r="N41"/>
  <c r="AZ101"/>
  <c r="AX101"/>
  <c r="AV101"/>
  <c r="AT101"/>
  <c r="AR101"/>
  <c r="AP101"/>
  <c r="AN101"/>
  <c r="AL101"/>
  <c r="AJ101"/>
  <c r="AH101"/>
  <c r="AF101"/>
  <c r="AD101"/>
  <c r="AB101"/>
  <c r="Z101"/>
  <c r="W101"/>
  <c r="U101"/>
  <c r="R101"/>
  <c r="P101"/>
  <c r="N101"/>
  <c r="AZ144"/>
  <c r="AX144"/>
  <c r="AV144"/>
  <c r="AT144"/>
  <c r="AR144"/>
  <c r="AP144"/>
  <c r="AN144"/>
  <c r="AL144"/>
  <c r="AJ144"/>
  <c r="AH144"/>
  <c r="AF144"/>
  <c r="AD144"/>
  <c r="AB144"/>
  <c r="Z144"/>
  <c r="W144"/>
  <c r="U144"/>
  <c r="R144"/>
  <c r="P144"/>
  <c r="N144"/>
  <c r="AZ132"/>
  <c r="AX132"/>
  <c r="AV132"/>
  <c r="AT132"/>
  <c r="AR132"/>
  <c r="AP132"/>
  <c r="AN132"/>
  <c r="AL132"/>
  <c r="AJ132"/>
  <c r="AH132"/>
  <c r="AF132"/>
  <c r="AD132"/>
  <c r="AB132"/>
  <c r="Z132"/>
  <c r="W132"/>
  <c r="U132"/>
  <c r="R132"/>
  <c r="P132"/>
  <c r="AZ140"/>
  <c r="AX140"/>
  <c r="AV140"/>
  <c r="AT140"/>
  <c r="AR140"/>
  <c r="AP140"/>
  <c r="AN140"/>
  <c r="AL140"/>
  <c r="AJ140"/>
  <c r="AH140"/>
  <c r="AF140"/>
  <c r="AD140"/>
  <c r="AB140"/>
  <c r="Z140"/>
  <c r="W140"/>
  <c r="U140"/>
  <c r="R140"/>
  <c r="P140"/>
  <c r="N140"/>
  <c r="AZ118"/>
  <c r="AX118"/>
  <c r="AV118"/>
  <c r="AT118"/>
  <c r="AR118"/>
  <c r="AP118"/>
  <c r="AN118"/>
  <c r="AL118"/>
  <c r="AJ118"/>
  <c r="AH118"/>
  <c r="AF118"/>
  <c r="AD118"/>
  <c r="AB118"/>
  <c r="Z118"/>
  <c r="W118"/>
  <c r="U118"/>
  <c r="R118"/>
  <c r="P118"/>
  <c r="AZ97"/>
  <c r="AX97"/>
  <c r="AV97"/>
  <c r="AT97"/>
  <c r="AR97"/>
  <c r="AP97"/>
  <c r="AN97"/>
  <c r="AL97"/>
  <c r="AJ97"/>
  <c r="AH97"/>
  <c r="AF97"/>
  <c r="AD97"/>
  <c r="AB97"/>
  <c r="Z97"/>
  <c r="W97"/>
  <c r="U97"/>
  <c r="R97"/>
  <c r="P97"/>
  <c r="N97"/>
  <c r="AZ117"/>
  <c r="AX117"/>
  <c r="AV117"/>
  <c r="AT117"/>
  <c r="AR117"/>
  <c r="AP117"/>
  <c r="AN117"/>
  <c r="AL117"/>
  <c r="AJ117"/>
  <c r="AH117"/>
  <c r="AF117"/>
  <c r="AD117"/>
  <c r="AB117"/>
  <c r="Z117"/>
  <c r="W117"/>
  <c r="U117"/>
  <c r="R117"/>
  <c r="P117"/>
  <c r="N117"/>
  <c r="AZ103"/>
  <c r="AX103"/>
  <c r="AV103"/>
  <c r="AT103"/>
  <c r="AR103"/>
  <c r="AP103"/>
  <c r="AN103"/>
  <c r="AL103"/>
  <c r="AJ103"/>
  <c r="AH103"/>
  <c r="AF103"/>
  <c r="AD103"/>
  <c r="AB103"/>
  <c r="Z103"/>
  <c r="W103"/>
  <c r="U103"/>
  <c r="R103"/>
  <c r="P103"/>
  <c r="N103"/>
  <c r="AZ8"/>
  <c r="AX8"/>
  <c r="AV8"/>
  <c r="AT8"/>
  <c r="AR8"/>
  <c r="AP8"/>
  <c r="AN8"/>
  <c r="AL8"/>
  <c r="AJ8"/>
  <c r="AH8"/>
  <c r="AF8"/>
  <c r="AD8"/>
  <c r="AB8"/>
  <c r="Z8"/>
  <c r="W8"/>
  <c r="U8"/>
  <c r="R8"/>
  <c r="P8"/>
  <c r="N8"/>
  <c r="AZ131"/>
  <c r="AX131"/>
  <c r="AV131"/>
  <c r="AT131"/>
  <c r="AR131"/>
  <c r="AP131"/>
  <c r="AN131"/>
  <c r="AL131"/>
  <c r="AJ131"/>
  <c r="AH131"/>
  <c r="AF131"/>
  <c r="AD131"/>
  <c r="AB131"/>
  <c r="Z131"/>
  <c r="W131"/>
  <c r="U131"/>
  <c r="R131"/>
  <c r="P131"/>
  <c r="N131"/>
  <c r="AZ21"/>
  <c r="AX21"/>
  <c r="AV21"/>
  <c r="AT21"/>
  <c r="AR21"/>
  <c r="AP21"/>
  <c r="AN21"/>
  <c r="AL21"/>
  <c r="AJ21"/>
  <c r="AH21"/>
  <c r="AF21"/>
  <c r="AD21"/>
  <c r="AB21"/>
  <c r="Z21"/>
  <c r="W21"/>
  <c r="U21"/>
  <c r="R21"/>
  <c r="P21"/>
  <c r="N21"/>
  <c r="AZ89"/>
  <c r="AX89"/>
  <c r="AV89"/>
  <c r="AT89"/>
  <c r="AR89"/>
  <c r="AP89"/>
  <c r="AN89"/>
  <c r="AL89"/>
  <c r="AJ89"/>
  <c r="AH89"/>
  <c r="AF89"/>
  <c r="AD89"/>
  <c r="AB89"/>
  <c r="Z89"/>
  <c r="W89"/>
  <c r="U89"/>
  <c r="R89"/>
  <c r="P89"/>
  <c r="N89"/>
  <c r="AZ57"/>
  <c r="AX57"/>
  <c r="AV57"/>
  <c r="AT57"/>
  <c r="AR57"/>
  <c r="AP57"/>
  <c r="AN57"/>
  <c r="AL57"/>
  <c r="AJ57"/>
  <c r="AH57"/>
  <c r="AF57"/>
  <c r="AD57"/>
  <c r="AB57"/>
  <c r="Z57"/>
  <c r="W57"/>
  <c r="U57"/>
  <c r="R57"/>
  <c r="P57"/>
  <c r="N57"/>
  <c r="AZ28"/>
  <c r="AX28"/>
  <c r="AV28"/>
  <c r="AT28"/>
  <c r="AR28"/>
  <c r="AP28"/>
  <c r="AN28"/>
  <c r="AL28"/>
  <c r="AJ28"/>
  <c r="AH28"/>
  <c r="AF28"/>
  <c r="AD28"/>
  <c r="AB28"/>
  <c r="Z28"/>
  <c r="W28"/>
  <c r="U28"/>
  <c r="R28"/>
  <c r="P28"/>
  <c r="N28"/>
  <c r="AZ152"/>
  <c r="AX152"/>
  <c r="AV152"/>
  <c r="AT152"/>
  <c r="AR152"/>
  <c r="AP152"/>
  <c r="AN152"/>
  <c r="AL152"/>
  <c r="AJ152"/>
  <c r="AH152"/>
  <c r="AF152"/>
  <c r="AD152"/>
  <c r="AB152"/>
  <c r="Z152"/>
  <c r="W152"/>
  <c r="U152"/>
  <c r="R152"/>
  <c r="P152"/>
  <c r="N152"/>
  <c r="AZ124"/>
  <c r="AX124"/>
  <c r="AV124"/>
  <c r="AT124"/>
  <c r="AR124"/>
  <c r="AP124"/>
  <c r="AN124"/>
  <c r="AL124"/>
  <c r="AJ124"/>
  <c r="AH124"/>
  <c r="AF124"/>
  <c r="AD124"/>
  <c r="AB124"/>
  <c r="Z124"/>
  <c r="W124"/>
  <c r="U124"/>
  <c r="R124"/>
  <c r="P124"/>
  <c r="N124"/>
  <c r="AZ24"/>
  <c r="AX24"/>
  <c r="AV24"/>
  <c r="AT24"/>
  <c r="AR24"/>
  <c r="AP24"/>
  <c r="AN24"/>
  <c r="AL24"/>
  <c r="AJ24"/>
  <c r="AH24"/>
  <c r="AF24"/>
  <c r="AD24"/>
  <c r="AB24"/>
  <c r="Z24"/>
  <c r="W24"/>
  <c r="U24"/>
  <c r="R24"/>
  <c r="P24"/>
  <c r="N24"/>
  <c r="AZ44"/>
  <c r="AX44"/>
  <c r="AV44"/>
  <c r="AT44"/>
  <c r="AR44"/>
  <c r="AP44"/>
  <c r="AN44"/>
  <c r="AL44"/>
  <c r="AJ44"/>
  <c r="AH44"/>
  <c r="AF44"/>
  <c r="AD44"/>
  <c r="AB44"/>
  <c r="Z44"/>
  <c r="W44"/>
  <c r="U44"/>
  <c r="R44"/>
  <c r="P44"/>
  <c r="N44"/>
  <c r="AZ7"/>
  <c r="AX7"/>
  <c r="AV7"/>
  <c r="AT7"/>
  <c r="AR7"/>
  <c r="AP7"/>
  <c r="AN7"/>
  <c r="AL7"/>
  <c r="AJ7"/>
  <c r="AH7"/>
  <c r="AF7"/>
  <c r="AD7"/>
  <c r="AB7"/>
  <c r="Z7"/>
  <c r="W7"/>
  <c r="U7"/>
  <c r="R7"/>
  <c r="P7"/>
  <c r="N7"/>
  <c r="AZ14"/>
  <c r="AX14"/>
  <c r="AV14"/>
  <c r="AT14"/>
  <c r="AR14"/>
  <c r="AP14"/>
  <c r="AN14"/>
  <c r="AL14"/>
  <c r="AJ14"/>
  <c r="AH14"/>
  <c r="AF14"/>
  <c r="AD14"/>
  <c r="AB14"/>
  <c r="Z14"/>
  <c r="W14"/>
  <c r="U14"/>
  <c r="R14"/>
  <c r="P14"/>
  <c r="N14"/>
  <c r="AZ66"/>
  <c r="AX66"/>
  <c r="AV66"/>
  <c r="AT66"/>
  <c r="AR66"/>
  <c r="AP66"/>
  <c r="AN66"/>
  <c r="AL66"/>
  <c r="AJ66"/>
  <c r="AH66"/>
  <c r="AF66"/>
  <c r="AD66"/>
  <c r="AB66"/>
  <c r="Z66"/>
  <c r="W66"/>
  <c r="U66"/>
  <c r="R66"/>
  <c r="P66"/>
  <c r="N66"/>
  <c r="AZ54"/>
  <c r="AX54"/>
  <c r="AV54"/>
  <c r="AT54"/>
  <c r="AR54"/>
  <c r="AP54"/>
  <c r="AN54"/>
  <c r="AL54"/>
  <c r="AJ54"/>
  <c r="AH54"/>
  <c r="AF54"/>
  <c r="AD54"/>
  <c r="AB54"/>
  <c r="Z54"/>
  <c r="W54"/>
  <c r="U54"/>
  <c r="R54"/>
  <c r="P54"/>
  <c r="N54"/>
  <c r="AZ26"/>
  <c r="AX26"/>
  <c r="AV26"/>
  <c r="AT26"/>
  <c r="AR26"/>
  <c r="AP26"/>
  <c r="AN26"/>
  <c r="AL26"/>
  <c r="AJ26"/>
  <c r="AH26"/>
  <c r="AF26"/>
  <c r="AD26"/>
  <c r="AB26"/>
  <c r="Z26"/>
  <c r="W26"/>
  <c r="U26"/>
  <c r="R26"/>
  <c r="P26"/>
  <c r="N26"/>
  <c r="AZ108"/>
  <c r="AX108"/>
  <c r="AV108"/>
  <c r="AT108"/>
  <c r="AR108"/>
  <c r="AP108"/>
  <c r="AN108"/>
  <c r="AL108"/>
  <c r="AJ108"/>
  <c r="AH108"/>
  <c r="AF108"/>
  <c r="AD108"/>
  <c r="AB108"/>
  <c r="Z108"/>
  <c r="W108"/>
  <c r="U108"/>
  <c r="R108"/>
  <c r="P108"/>
  <c r="N108"/>
  <c r="AZ130"/>
  <c r="AX130"/>
  <c r="AV130"/>
  <c r="AT130"/>
  <c r="AR130"/>
  <c r="AP130"/>
  <c r="AN130"/>
  <c r="AL130"/>
  <c r="AJ130"/>
  <c r="AH130"/>
  <c r="AF130"/>
  <c r="AD130"/>
  <c r="AB130"/>
  <c r="Z130"/>
  <c r="W130"/>
  <c r="U130"/>
  <c r="R130"/>
  <c r="P130"/>
  <c r="N130"/>
  <c r="AZ139"/>
  <c r="AX139"/>
  <c r="AV139"/>
  <c r="AT139"/>
  <c r="AR139"/>
  <c r="AP139"/>
  <c r="AN139"/>
  <c r="AL139"/>
  <c r="AJ139"/>
  <c r="AH139"/>
  <c r="AF139"/>
  <c r="AD139"/>
  <c r="AB139"/>
  <c r="Z139"/>
  <c r="W139"/>
  <c r="U139"/>
  <c r="R139"/>
  <c r="P139"/>
  <c r="N139"/>
  <c r="AZ52"/>
  <c r="AX52"/>
  <c r="AV52"/>
  <c r="AT52"/>
  <c r="AR52"/>
  <c r="AP52"/>
  <c r="AN52"/>
  <c r="AL52"/>
  <c r="AJ52"/>
  <c r="AH52"/>
  <c r="AF52"/>
  <c r="AD52"/>
  <c r="AB52"/>
  <c r="Z52"/>
  <c r="W52"/>
  <c r="U52"/>
  <c r="R52"/>
  <c r="P52"/>
  <c r="N52"/>
  <c r="AZ76"/>
  <c r="AX76"/>
  <c r="AV76"/>
  <c r="AT76"/>
  <c r="AR76"/>
  <c r="AP76"/>
  <c r="AN76"/>
  <c r="AL76"/>
  <c r="AJ76"/>
  <c r="AH76"/>
  <c r="AF76"/>
  <c r="AD76"/>
  <c r="AB76"/>
  <c r="Z76"/>
  <c r="W76"/>
  <c r="U76"/>
  <c r="R76"/>
  <c r="P76"/>
  <c r="N76"/>
  <c r="AZ37"/>
  <c r="AX37"/>
  <c r="AV37"/>
  <c r="AT37"/>
  <c r="AR37"/>
  <c r="AP37"/>
  <c r="AN37"/>
  <c r="AL37"/>
  <c r="AJ37"/>
  <c r="AH37"/>
  <c r="AF37"/>
  <c r="AD37"/>
  <c r="AB37"/>
  <c r="Z37"/>
  <c r="W37"/>
  <c r="U37"/>
  <c r="R37"/>
  <c r="P37"/>
  <c r="N37"/>
  <c r="AZ151"/>
  <c r="AX151"/>
  <c r="AV151"/>
  <c r="AT151"/>
  <c r="AR151"/>
  <c r="AP151"/>
  <c r="AN151"/>
  <c r="AL151"/>
  <c r="AJ151"/>
  <c r="AH151"/>
  <c r="AF151"/>
  <c r="AD151"/>
  <c r="AB151"/>
  <c r="Z151"/>
  <c r="W151"/>
  <c r="U151"/>
  <c r="R151"/>
  <c r="P151"/>
  <c r="N151"/>
  <c r="AZ13"/>
  <c r="AX13"/>
  <c r="AV13"/>
  <c r="AT13"/>
  <c r="AR13"/>
  <c r="AP13"/>
  <c r="AN13"/>
  <c r="AL13"/>
  <c r="AJ13"/>
  <c r="AH13"/>
  <c r="AF13"/>
  <c r="AD13"/>
  <c r="AB13"/>
  <c r="Z13"/>
  <c r="W13"/>
  <c r="U13"/>
  <c r="R13"/>
  <c r="P13"/>
  <c r="N13"/>
  <c r="AZ39"/>
  <c r="AX39"/>
  <c r="AV39"/>
  <c r="AT39"/>
  <c r="AR39"/>
  <c r="AP39"/>
  <c r="AN39"/>
  <c r="AL39"/>
  <c r="AJ39"/>
  <c r="AH39"/>
  <c r="AF39"/>
  <c r="AD39"/>
  <c r="AB39"/>
  <c r="Z39"/>
  <c r="W39"/>
  <c r="U39"/>
  <c r="R39"/>
  <c r="P39"/>
  <c r="N39"/>
  <c r="AZ18"/>
  <c r="AX18"/>
  <c r="AV18"/>
  <c r="AT18"/>
  <c r="AR18"/>
  <c r="AP18"/>
  <c r="AN18"/>
  <c r="AL18"/>
  <c r="AJ18"/>
  <c r="AH18"/>
  <c r="AF18"/>
  <c r="AD18"/>
  <c r="AB18"/>
  <c r="Z18"/>
  <c r="W18"/>
  <c r="U18"/>
  <c r="R18"/>
  <c r="P18"/>
  <c r="N18"/>
  <c r="AZ114"/>
  <c r="AX114"/>
  <c r="AV114"/>
  <c r="AT114"/>
  <c r="AR114"/>
  <c r="AP114"/>
  <c r="AN114"/>
  <c r="AL114"/>
  <c r="AJ114"/>
  <c r="AH114"/>
  <c r="AF114"/>
  <c r="AD114"/>
  <c r="AB114"/>
  <c r="Z114"/>
  <c r="W114"/>
  <c r="U114"/>
  <c r="R114"/>
  <c r="P114"/>
  <c r="N114"/>
  <c r="AZ17"/>
  <c r="AX17"/>
  <c r="AV17"/>
  <c r="AT17"/>
  <c r="AR17"/>
  <c r="AP17"/>
  <c r="AN17"/>
  <c r="AL17"/>
  <c r="AJ17"/>
  <c r="AH17"/>
  <c r="AF17"/>
  <c r="AD17"/>
  <c r="AB17"/>
  <c r="Z17"/>
  <c r="W17"/>
  <c r="U17"/>
  <c r="R17"/>
  <c r="P17"/>
  <c r="N17"/>
  <c r="AZ27"/>
  <c r="AX27"/>
  <c r="AV27"/>
  <c r="AT27"/>
  <c r="AR27"/>
  <c r="AP27"/>
  <c r="AN27"/>
  <c r="AL27"/>
  <c r="AJ27"/>
  <c r="AH27"/>
  <c r="AF27"/>
  <c r="AD27"/>
  <c r="AB27"/>
  <c r="Z27"/>
  <c r="W27"/>
  <c r="U27"/>
  <c r="R27"/>
  <c r="P27"/>
  <c r="N27"/>
  <c r="AZ23"/>
  <c r="AX23"/>
  <c r="AV23"/>
  <c r="AT23"/>
  <c r="AR23"/>
  <c r="AP23"/>
  <c r="AN23"/>
  <c r="AL23"/>
  <c r="AJ23"/>
  <c r="AH23"/>
  <c r="AF23"/>
  <c r="AD23"/>
  <c r="AB23"/>
  <c r="Z23"/>
  <c r="W23"/>
  <c r="U23"/>
  <c r="R23"/>
  <c r="P23"/>
  <c r="N23"/>
  <c r="AZ87"/>
  <c r="AX87"/>
  <c r="AV87"/>
  <c r="AT87"/>
  <c r="AR87"/>
  <c r="AP87"/>
  <c r="AN87"/>
  <c r="AL87"/>
  <c r="AJ87"/>
  <c r="AH87"/>
  <c r="AF87"/>
  <c r="AD87"/>
  <c r="AB87"/>
  <c r="Z87"/>
  <c r="W87"/>
  <c r="U87"/>
  <c r="R87"/>
  <c r="P87"/>
  <c r="N87"/>
  <c r="AZ60"/>
  <c r="AX60"/>
  <c r="AV60"/>
  <c r="AT60"/>
  <c r="AR60"/>
  <c r="AP60"/>
  <c r="AN60"/>
  <c r="AL60"/>
  <c r="AJ60"/>
  <c r="AH60"/>
  <c r="AF60"/>
  <c r="AD60"/>
  <c r="AB60"/>
  <c r="Z60"/>
  <c r="W60"/>
  <c r="U60"/>
  <c r="R60"/>
  <c r="P60"/>
  <c r="N60"/>
  <c r="AZ30"/>
  <c r="AX30"/>
  <c r="AV30"/>
  <c r="AT30"/>
  <c r="AR30"/>
  <c r="AP30"/>
  <c r="AN30"/>
  <c r="AL30"/>
  <c r="AJ30"/>
  <c r="AH30"/>
  <c r="AF30"/>
  <c r="AD30"/>
  <c r="AB30"/>
  <c r="Z30"/>
  <c r="W30"/>
  <c r="U30"/>
  <c r="R30"/>
  <c r="P30"/>
  <c r="N30"/>
  <c r="AZ157"/>
  <c r="AX157"/>
  <c r="AV157"/>
  <c r="AT157"/>
  <c r="AR157"/>
  <c r="AP157"/>
  <c r="AN157"/>
  <c r="AL157"/>
  <c r="AJ157"/>
  <c r="AH157"/>
  <c r="AF157"/>
  <c r="AD157"/>
  <c r="AB157"/>
  <c r="Z157"/>
  <c r="W157"/>
  <c r="U157"/>
  <c r="R157"/>
  <c r="P157"/>
  <c r="N157"/>
  <c r="AZ82"/>
  <c r="AX82"/>
  <c r="AV82"/>
  <c r="AT82"/>
  <c r="AR82"/>
  <c r="AP82"/>
  <c r="AN82"/>
  <c r="AL82"/>
  <c r="AJ82"/>
  <c r="AH82"/>
  <c r="AF82"/>
  <c r="AD82"/>
  <c r="AB82"/>
  <c r="Z82"/>
  <c r="W82"/>
  <c r="U82"/>
  <c r="R82"/>
  <c r="P82"/>
  <c r="N82"/>
  <c r="AZ128"/>
  <c r="AX128"/>
  <c r="AV128"/>
  <c r="AT128"/>
  <c r="AR128"/>
  <c r="AP128"/>
  <c r="AN128"/>
  <c r="AL128"/>
  <c r="AJ128"/>
  <c r="AH128"/>
  <c r="AF128"/>
  <c r="AD128"/>
  <c r="AB128"/>
  <c r="Z128"/>
  <c r="W128"/>
  <c r="U128"/>
  <c r="R128"/>
  <c r="P128"/>
  <c r="N128"/>
  <c r="AZ119"/>
  <c r="AX119"/>
  <c r="AV119"/>
  <c r="AT119"/>
  <c r="AR119"/>
  <c r="AP119"/>
  <c r="AN119"/>
  <c r="AL119"/>
  <c r="AJ119"/>
  <c r="AH119"/>
  <c r="AF119"/>
  <c r="AD119"/>
  <c r="AB119"/>
  <c r="Z119"/>
  <c r="W119"/>
  <c r="U119"/>
  <c r="R119"/>
  <c r="P119"/>
  <c r="N119"/>
  <c r="AZ105"/>
  <c r="AX105"/>
  <c r="AV105"/>
  <c r="AT105"/>
  <c r="AR105"/>
  <c r="AP105"/>
  <c r="AN105"/>
  <c r="AL105"/>
  <c r="AJ105"/>
  <c r="AH105"/>
  <c r="AF105"/>
  <c r="AD105"/>
  <c r="AB105"/>
  <c r="Z105"/>
  <c r="W105"/>
  <c r="U105"/>
  <c r="R105"/>
  <c r="P105"/>
  <c r="N105"/>
  <c r="AZ137"/>
  <c r="AX137"/>
  <c r="AV137"/>
  <c r="AT137"/>
  <c r="AR137"/>
  <c r="AP137"/>
  <c r="AN137"/>
  <c r="AL137"/>
  <c r="AJ137"/>
  <c r="AH137"/>
  <c r="AF137"/>
  <c r="AD137"/>
  <c r="AB137"/>
  <c r="Z137"/>
  <c r="W137"/>
  <c r="U137"/>
  <c r="R137"/>
  <c r="P137"/>
  <c r="N137"/>
  <c r="AZ136"/>
  <c r="AX136"/>
  <c r="AV136"/>
  <c r="AT136"/>
  <c r="AR136"/>
  <c r="AP136"/>
  <c r="AN136"/>
  <c r="AL136"/>
  <c r="AJ136"/>
  <c r="AH136"/>
  <c r="AF136"/>
  <c r="AD136"/>
  <c r="AB136"/>
  <c r="Z136"/>
  <c r="W136"/>
  <c r="U136"/>
  <c r="R136"/>
  <c r="P136"/>
  <c r="N136"/>
  <c r="AZ56"/>
  <c r="AX56"/>
  <c r="AV56"/>
  <c r="AT56"/>
  <c r="AR56"/>
  <c r="AP56"/>
  <c r="AN56"/>
  <c r="AL56"/>
  <c r="AJ56"/>
  <c r="AH56"/>
  <c r="AF56"/>
  <c r="AD56"/>
  <c r="AB56"/>
  <c r="Z56"/>
  <c r="W56"/>
  <c r="U56"/>
  <c r="R56"/>
  <c r="P56"/>
  <c r="N56"/>
  <c r="AZ141"/>
  <c r="AX141"/>
  <c r="AV141"/>
  <c r="AT141"/>
  <c r="AR141"/>
  <c r="AP141"/>
  <c r="AN141"/>
  <c r="AL141"/>
  <c r="AJ141"/>
  <c r="AH141"/>
  <c r="AF141"/>
  <c r="AD141"/>
  <c r="AB141"/>
  <c r="Z141"/>
  <c r="W141"/>
  <c r="U141"/>
  <c r="R141"/>
  <c r="P141"/>
  <c r="N141"/>
  <c r="AX111"/>
  <c r="AV111"/>
  <c r="AT111"/>
  <c r="AR111"/>
  <c r="AP111"/>
  <c r="AN111"/>
  <c r="AL111"/>
  <c r="AJ111"/>
  <c r="AH111"/>
  <c r="AF111"/>
  <c r="AD111"/>
  <c r="AB111"/>
  <c r="Z111"/>
  <c r="W111"/>
  <c r="U111"/>
  <c r="R111"/>
  <c r="P111"/>
  <c r="N111"/>
  <c r="AZ35"/>
  <c r="AX35"/>
  <c r="AV35"/>
  <c r="AT35"/>
  <c r="AR35"/>
  <c r="AP35"/>
  <c r="AN35"/>
  <c r="AL35"/>
  <c r="AJ35"/>
  <c r="AH35"/>
  <c r="AF35"/>
  <c r="AD35"/>
  <c r="AB35"/>
  <c r="Z35"/>
  <c r="W35"/>
  <c r="U35"/>
  <c r="R35"/>
  <c r="P35"/>
  <c r="N35"/>
  <c r="AZ51"/>
  <c r="AX51"/>
  <c r="AV51"/>
  <c r="AT51"/>
  <c r="AR51"/>
  <c r="AP51"/>
  <c r="AN51"/>
  <c r="AL51"/>
  <c r="AJ51"/>
  <c r="AH51"/>
  <c r="AF51"/>
  <c r="AD51"/>
  <c r="AB51"/>
  <c r="Z51"/>
  <c r="W51"/>
  <c r="U51"/>
  <c r="R51"/>
  <c r="P51"/>
  <c r="N51"/>
  <c r="AZ100"/>
  <c r="AX100"/>
  <c r="AV100"/>
  <c r="AT100"/>
  <c r="AR100"/>
  <c r="AP100"/>
  <c r="AN100"/>
  <c r="AL100"/>
  <c r="AJ100"/>
  <c r="AH100"/>
  <c r="AF100"/>
  <c r="AD100"/>
  <c r="AB100"/>
  <c r="Z100"/>
  <c r="W100"/>
  <c r="U100"/>
  <c r="R100"/>
  <c r="P100"/>
  <c r="N100"/>
  <c r="AZ63"/>
  <c r="AX63"/>
  <c r="AV63"/>
  <c r="AT63"/>
  <c r="AR63"/>
  <c r="AP63"/>
  <c r="AN63"/>
  <c r="AL63"/>
  <c r="AJ63"/>
  <c r="AH63"/>
  <c r="AF63"/>
  <c r="AD63"/>
  <c r="AB63"/>
  <c r="Z63"/>
  <c r="W63"/>
  <c r="U63"/>
  <c r="R63"/>
  <c r="P63"/>
  <c r="N63"/>
  <c r="AZ64"/>
  <c r="AX64"/>
  <c r="AV64"/>
  <c r="AT64"/>
  <c r="AR64"/>
  <c r="AP64"/>
  <c r="AN64"/>
  <c r="AL64"/>
  <c r="AJ64"/>
  <c r="AH64"/>
  <c r="AF64"/>
  <c r="AD64"/>
  <c r="AB64"/>
  <c r="Z64"/>
  <c r="W64"/>
  <c r="U64"/>
  <c r="R64"/>
  <c r="P64"/>
  <c r="N64"/>
  <c r="AZ34"/>
  <c r="AX34"/>
  <c r="AV34"/>
  <c r="AT34"/>
  <c r="AR34"/>
  <c r="AP34"/>
  <c r="AN34"/>
  <c r="AL34"/>
  <c r="AJ34"/>
  <c r="AH34"/>
  <c r="AF34"/>
  <c r="AD34"/>
  <c r="AB34"/>
  <c r="Z34"/>
  <c r="W34"/>
  <c r="U34"/>
  <c r="R34"/>
  <c r="P34"/>
  <c r="N34"/>
  <c r="AZ19"/>
  <c r="AX19"/>
  <c r="AV19"/>
  <c r="AT19"/>
  <c r="AR19"/>
  <c r="AP19"/>
  <c r="AN19"/>
  <c r="AL19"/>
  <c r="AJ19"/>
  <c r="AH19"/>
  <c r="AF19"/>
  <c r="AD19"/>
  <c r="AB19"/>
  <c r="Z19"/>
  <c r="W19"/>
  <c r="U19"/>
  <c r="R19"/>
  <c r="P19"/>
  <c r="N19"/>
  <c r="AZ32"/>
  <c r="AX32"/>
  <c r="AV32"/>
  <c r="AT32"/>
  <c r="AR32"/>
  <c r="AP32"/>
  <c r="AN32"/>
  <c r="AL32"/>
  <c r="AJ32"/>
  <c r="AH32"/>
  <c r="AF32"/>
  <c r="AD32"/>
  <c r="AB32"/>
  <c r="Z32"/>
  <c r="W32"/>
  <c r="U32"/>
  <c r="R32"/>
  <c r="P32"/>
  <c r="N32"/>
  <c r="AZ156"/>
  <c r="AX156"/>
  <c r="AV156"/>
  <c r="AT156"/>
  <c r="AR156"/>
  <c r="AP156"/>
  <c r="AN156"/>
  <c r="AL156"/>
  <c r="AJ156"/>
  <c r="AH156"/>
  <c r="AF156"/>
  <c r="AD156"/>
  <c r="AB156"/>
  <c r="Z156"/>
  <c r="W156"/>
  <c r="U156"/>
  <c r="R156"/>
  <c r="P156"/>
  <c r="N156"/>
  <c r="AZ148"/>
  <c r="AX148"/>
  <c r="AV148"/>
  <c r="AT148"/>
  <c r="AR148"/>
  <c r="AP148"/>
  <c r="AN148"/>
  <c r="AL148"/>
  <c r="AJ148"/>
  <c r="AH148"/>
  <c r="AF148"/>
  <c r="AD148"/>
  <c r="AB148"/>
  <c r="Z148"/>
  <c r="W148"/>
  <c r="U148"/>
  <c r="R148"/>
  <c r="P148"/>
  <c r="N148"/>
  <c r="AZ153"/>
  <c r="AX153"/>
  <c r="AV153"/>
  <c r="AT153"/>
  <c r="AR153"/>
  <c r="AP153"/>
  <c r="AN153"/>
  <c r="AL153"/>
  <c r="AJ153"/>
  <c r="AH153"/>
  <c r="AF153"/>
  <c r="AD153"/>
  <c r="AB153"/>
  <c r="Z153"/>
  <c r="W153"/>
  <c r="U153"/>
  <c r="R153"/>
  <c r="P153"/>
  <c r="N153"/>
  <c r="AZ164"/>
  <c r="AX164"/>
  <c r="AV164"/>
  <c r="AT164"/>
  <c r="AR164"/>
  <c r="AP164"/>
  <c r="AN164"/>
  <c r="AL164"/>
  <c r="AJ164"/>
  <c r="AH164"/>
  <c r="AF164"/>
  <c r="AD164"/>
  <c r="AB164"/>
  <c r="Z164"/>
  <c r="W164"/>
  <c r="U164"/>
  <c r="R164"/>
  <c r="P164"/>
  <c r="N164"/>
  <c r="AZ116"/>
  <c r="AX116"/>
  <c r="AV116"/>
  <c r="AT116"/>
  <c r="AR116"/>
  <c r="AP116"/>
  <c r="AN116"/>
  <c r="AL116"/>
  <c r="AJ116"/>
  <c r="AH116"/>
  <c r="AF116"/>
  <c r="AD116"/>
  <c r="AB116"/>
  <c r="Z116"/>
  <c r="W116"/>
  <c r="U116"/>
  <c r="R116"/>
  <c r="P116"/>
  <c r="N116"/>
  <c r="AZ67"/>
  <c r="AX67"/>
  <c r="AV67"/>
  <c r="AT67"/>
  <c r="AR67"/>
  <c r="AP67"/>
  <c r="AN67"/>
  <c r="AL67"/>
  <c r="AJ67"/>
  <c r="AH67"/>
  <c r="AF67"/>
  <c r="AD67"/>
  <c r="AB67"/>
  <c r="Z67"/>
  <c r="W67"/>
  <c r="U67"/>
  <c r="R67"/>
  <c r="P67"/>
  <c r="N67"/>
  <c r="AZ104"/>
  <c r="AX104"/>
  <c r="AV104"/>
  <c r="AT104"/>
  <c r="AR104"/>
  <c r="AP104"/>
  <c r="AN104"/>
  <c r="AL104"/>
  <c r="AJ104"/>
  <c r="AH104"/>
  <c r="AF104"/>
  <c r="AD104"/>
  <c r="AB104"/>
  <c r="Z104"/>
  <c r="W104"/>
  <c r="U104"/>
  <c r="R104"/>
  <c r="P104"/>
  <c r="N104"/>
  <c r="AZ16"/>
  <c r="AX16"/>
  <c r="AV16"/>
  <c r="AT16"/>
  <c r="AR16"/>
  <c r="AP16"/>
  <c r="AN16"/>
  <c r="AL16"/>
  <c r="AJ16"/>
  <c r="AH16"/>
  <c r="AF16"/>
  <c r="AD16"/>
  <c r="AB16"/>
  <c r="Z16"/>
  <c r="W16"/>
  <c r="U16"/>
  <c r="R16"/>
  <c r="P16"/>
  <c r="N16"/>
  <c r="AZ46"/>
  <c r="AX46"/>
  <c r="AV46"/>
  <c r="AT46"/>
  <c r="AR46"/>
  <c r="AP46"/>
  <c r="AN46"/>
  <c r="AL46"/>
  <c r="AJ46"/>
  <c r="AH46"/>
  <c r="AF46"/>
  <c r="AD46"/>
  <c r="AB46"/>
  <c r="Z46"/>
  <c r="W46"/>
  <c r="U46"/>
  <c r="R46"/>
  <c r="P46"/>
  <c r="N46"/>
  <c r="AZ75"/>
  <c r="AX75"/>
  <c r="AV75"/>
  <c r="AT75"/>
  <c r="AR75"/>
  <c r="AP75"/>
  <c r="AN75"/>
  <c r="AL75"/>
  <c r="AJ75"/>
  <c r="AH75"/>
  <c r="AF75"/>
  <c r="AD75"/>
  <c r="AB75"/>
  <c r="Z75"/>
  <c r="W75"/>
  <c r="U75"/>
  <c r="R75"/>
  <c r="P75"/>
  <c r="N75"/>
  <c r="AZ62"/>
  <c r="AX62"/>
  <c r="AV62"/>
  <c r="AT62"/>
  <c r="AR62"/>
  <c r="AP62"/>
  <c r="AN62"/>
  <c r="AL62"/>
  <c r="AJ62"/>
  <c r="AH62"/>
  <c r="AF62"/>
  <c r="AD62"/>
  <c r="AB62"/>
  <c r="Z62"/>
  <c r="W62"/>
  <c r="U62"/>
  <c r="R62"/>
  <c r="P62"/>
  <c r="N62"/>
  <c r="AZ146"/>
  <c r="AX146"/>
  <c r="AV146"/>
  <c r="AT146"/>
  <c r="AR146"/>
  <c r="AP146"/>
  <c r="AN146"/>
  <c r="AL146"/>
  <c r="AJ146"/>
  <c r="AH146"/>
  <c r="AF146"/>
  <c r="AD146"/>
  <c r="AB146"/>
  <c r="Z146"/>
  <c r="W146"/>
  <c r="U146"/>
  <c r="R146"/>
  <c r="P146"/>
  <c r="N146"/>
  <c r="AZ107"/>
  <c r="AX107"/>
  <c r="AV107"/>
  <c r="AT107"/>
  <c r="AR107"/>
  <c r="AP107"/>
  <c r="AN107"/>
  <c r="AL107"/>
  <c r="AJ107"/>
  <c r="AH107"/>
  <c r="AF107"/>
  <c r="AD107"/>
  <c r="AB107"/>
  <c r="Z107"/>
  <c r="W107"/>
  <c r="U107"/>
  <c r="R107"/>
  <c r="P107"/>
  <c r="N107"/>
  <c r="AZ79"/>
  <c r="AX79"/>
  <c r="AV79"/>
  <c r="AT79"/>
  <c r="AR79"/>
  <c r="AP79"/>
  <c r="AN79"/>
  <c r="AL79"/>
  <c r="AJ79"/>
  <c r="AH79"/>
  <c r="AF79"/>
  <c r="AD79"/>
  <c r="AB79"/>
  <c r="Z79"/>
  <c r="W79"/>
  <c r="U79"/>
  <c r="R79"/>
  <c r="P79"/>
  <c r="N79"/>
  <c r="AZ45"/>
  <c r="AX45"/>
  <c r="AV45"/>
  <c r="AT45"/>
  <c r="AR45"/>
  <c r="AP45"/>
  <c r="AN45"/>
  <c r="AL45"/>
  <c r="AJ45"/>
  <c r="AH45"/>
  <c r="AF45"/>
  <c r="AD45"/>
  <c r="AB45"/>
  <c r="Z45"/>
  <c r="W45"/>
  <c r="U45"/>
  <c r="R45"/>
  <c r="P45"/>
  <c r="N45"/>
  <c r="AZ72"/>
  <c r="AX72"/>
  <c r="AV72"/>
  <c r="AT72"/>
  <c r="AR72"/>
  <c r="AP72"/>
  <c r="AN72"/>
  <c r="AL72"/>
  <c r="AJ72"/>
  <c r="AH72"/>
  <c r="AF72"/>
  <c r="AD72"/>
  <c r="AB72"/>
  <c r="Z72"/>
  <c r="W72"/>
  <c r="U72"/>
  <c r="R72"/>
  <c r="P72"/>
  <c r="N72"/>
  <c r="AZ134"/>
  <c r="AX134"/>
  <c r="AV134"/>
  <c r="AT134"/>
  <c r="AR134"/>
  <c r="AP134"/>
  <c r="AN134"/>
  <c r="AL134"/>
  <c r="AJ134"/>
  <c r="AH134"/>
  <c r="AF134"/>
  <c r="AD134"/>
  <c r="AB134"/>
  <c r="Z134"/>
  <c r="W134"/>
  <c r="U134"/>
  <c r="R134"/>
  <c r="P134"/>
  <c r="N134"/>
  <c r="AZ129"/>
  <c r="AX129"/>
  <c r="AV129"/>
  <c r="AT129"/>
  <c r="AR129"/>
  <c r="AP129"/>
  <c r="AN129"/>
  <c r="AL129"/>
  <c r="AJ129"/>
  <c r="AH129"/>
  <c r="AF129"/>
  <c r="AD129"/>
  <c r="AB129"/>
  <c r="Z129"/>
  <c r="W129"/>
  <c r="U129"/>
  <c r="R129"/>
  <c r="P129"/>
  <c r="N129"/>
  <c r="AZ147"/>
  <c r="AX147"/>
  <c r="AV147"/>
  <c r="AT147"/>
  <c r="AR147"/>
  <c r="AP147"/>
  <c r="AN147"/>
  <c r="AL147"/>
  <c r="AJ147"/>
  <c r="AH147"/>
  <c r="AF147"/>
  <c r="AD147"/>
  <c r="AB147"/>
  <c r="Z147"/>
  <c r="W147"/>
  <c r="U147"/>
  <c r="R147"/>
  <c r="P147"/>
  <c r="N147"/>
  <c r="AZ133"/>
  <c r="AX133"/>
  <c r="AV133"/>
  <c r="AT133"/>
  <c r="AR133"/>
  <c r="AP133"/>
  <c r="AN133"/>
  <c r="AL133"/>
  <c r="AJ133"/>
  <c r="AH133"/>
  <c r="AF133"/>
  <c r="AD133"/>
  <c r="AB133"/>
  <c r="Z133"/>
  <c r="W133"/>
  <c r="U133"/>
  <c r="R133"/>
  <c r="P133"/>
  <c r="N133"/>
  <c r="AZ93"/>
  <c r="AX93"/>
  <c r="AV93"/>
  <c r="AT93"/>
  <c r="AR93"/>
  <c r="AP93"/>
  <c r="AN93"/>
  <c r="AL93"/>
  <c r="AJ93"/>
  <c r="AH93"/>
  <c r="AF93"/>
  <c r="AD93"/>
  <c r="AB93"/>
  <c r="Z93"/>
  <c r="W93"/>
  <c r="U93"/>
  <c r="R93"/>
  <c r="P93"/>
  <c r="N93"/>
  <c r="AZ73"/>
  <c r="AX73"/>
  <c r="AV73"/>
  <c r="AT73"/>
  <c r="AR73"/>
  <c r="AP73"/>
  <c r="AN73"/>
  <c r="AL73"/>
  <c r="AJ73"/>
  <c r="AH73"/>
  <c r="AF73"/>
  <c r="AD73"/>
  <c r="AB73"/>
  <c r="Z73"/>
  <c r="W73"/>
  <c r="U73"/>
  <c r="R73"/>
  <c r="P73"/>
  <c r="N73"/>
  <c r="AZ84"/>
  <c r="AX84"/>
  <c r="AV84"/>
  <c r="AT84"/>
  <c r="AR84"/>
  <c r="AP84"/>
  <c r="AN84"/>
  <c r="AL84"/>
  <c r="AJ84"/>
  <c r="AH84"/>
  <c r="AF84"/>
  <c r="AD84"/>
  <c r="AB84"/>
  <c r="Z84"/>
  <c r="W84"/>
  <c r="U84"/>
  <c r="R84"/>
  <c r="P84"/>
  <c r="N84"/>
  <c r="AZ163"/>
  <c r="AX163"/>
  <c r="AV163"/>
  <c r="AT163"/>
  <c r="AR163"/>
  <c r="AP163"/>
  <c r="AN163"/>
  <c r="AL163"/>
  <c r="AJ163"/>
  <c r="AH163"/>
  <c r="AF163"/>
  <c r="AD163"/>
  <c r="AB163"/>
  <c r="Z163"/>
  <c r="W163"/>
  <c r="U163"/>
  <c r="R163"/>
  <c r="P163"/>
  <c r="N163"/>
  <c r="AZ42"/>
  <c r="AX42"/>
  <c r="AV42"/>
  <c r="AT42"/>
  <c r="AR42"/>
  <c r="AP42"/>
  <c r="AN42"/>
  <c r="AL42"/>
  <c r="AJ42"/>
  <c r="AH42"/>
  <c r="AF42"/>
  <c r="AD42"/>
  <c r="AB42"/>
  <c r="Z42"/>
  <c r="W42"/>
  <c r="U42"/>
  <c r="R42"/>
  <c r="P42"/>
  <c r="N42"/>
  <c r="AZ38"/>
  <c r="AX38"/>
  <c r="AV38"/>
  <c r="AT38"/>
  <c r="AR38"/>
  <c r="AP38"/>
  <c r="AN38"/>
  <c r="AL38"/>
  <c r="AJ38"/>
  <c r="AH38"/>
  <c r="AF38"/>
  <c r="AD38"/>
  <c r="AB38"/>
  <c r="Z38"/>
  <c r="W38"/>
  <c r="U38"/>
  <c r="R38"/>
  <c r="P38"/>
  <c r="N38"/>
  <c r="AZ81"/>
  <c r="AX81"/>
  <c r="AV81"/>
  <c r="AT81"/>
  <c r="AR81"/>
  <c r="AP81"/>
  <c r="AN81"/>
  <c r="AL81"/>
  <c r="AJ81"/>
  <c r="AH81"/>
  <c r="AF81"/>
  <c r="AD81"/>
  <c r="AB81"/>
  <c r="Z81"/>
  <c r="W81"/>
  <c r="U81"/>
  <c r="R81"/>
  <c r="P81"/>
  <c r="N81"/>
  <c r="AZ88"/>
  <c r="AX88"/>
  <c r="AV88"/>
  <c r="AT88"/>
  <c r="AR88"/>
  <c r="AP88"/>
  <c r="AN88"/>
  <c r="AL88"/>
  <c r="AJ88"/>
  <c r="AH88"/>
  <c r="AF88"/>
  <c r="AD88"/>
  <c r="AB88"/>
  <c r="Z88"/>
  <c r="W88"/>
  <c r="U88"/>
  <c r="R88"/>
  <c r="P88"/>
  <c r="N88"/>
  <c r="AZ29"/>
  <c r="AX29"/>
  <c r="AV29"/>
  <c r="AT29"/>
  <c r="AR29"/>
  <c r="AP29"/>
  <c r="AN29"/>
  <c r="AL29"/>
  <c r="AJ29"/>
  <c r="AH29"/>
  <c r="AF29"/>
  <c r="AD29"/>
  <c r="AB29"/>
  <c r="Z29"/>
  <c r="W29"/>
  <c r="U29"/>
  <c r="R29"/>
  <c r="P29"/>
  <c r="N29"/>
  <c r="AZ53"/>
  <c r="AX53"/>
  <c r="AV53"/>
  <c r="AT53"/>
  <c r="AR53"/>
  <c r="AP53"/>
  <c r="AN53"/>
  <c r="AL53"/>
  <c r="AJ53"/>
  <c r="AH53"/>
  <c r="AF53"/>
  <c r="AD53"/>
  <c r="AB53"/>
  <c r="Z53"/>
  <c r="W53"/>
  <c r="U53"/>
  <c r="R53"/>
  <c r="P53"/>
  <c r="N53"/>
  <c r="AZ11"/>
  <c r="AX11"/>
  <c r="AV11"/>
  <c r="AT11"/>
  <c r="AR11"/>
  <c r="AP11"/>
  <c r="AN11"/>
  <c r="AL11"/>
  <c r="AJ11"/>
  <c r="AH11"/>
  <c r="AF11"/>
  <c r="AD11"/>
  <c r="AB11"/>
  <c r="Z11"/>
  <c r="W11"/>
  <c r="U11"/>
  <c r="R11"/>
  <c r="P11"/>
  <c r="N11"/>
  <c r="AZ5"/>
  <c r="AX5"/>
  <c r="AV5"/>
  <c r="AT5"/>
  <c r="AR5"/>
  <c r="AP5"/>
  <c r="AN5"/>
  <c r="AL5"/>
  <c r="AJ5"/>
  <c r="AH5"/>
  <c r="AF5"/>
  <c r="AD5"/>
  <c r="AB5"/>
  <c r="Z5"/>
  <c r="W5"/>
  <c r="U5"/>
  <c r="R5"/>
  <c r="P5"/>
  <c r="N5"/>
  <c r="AZ55"/>
  <c r="AX55"/>
  <c r="AV55"/>
  <c r="AT55"/>
  <c r="AR55"/>
  <c r="AP55"/>
  <c r="AN55"/>
  <c r="AL55"/>
  <c r="AJ55"/>
  <c r="AH55"/>
  <c r="AF55"/>
  <c r="AD55"/>
  <c r="AB55"/>
  <c r="Z55"/>
  <c r="W55"/>
  <c r="U55"/>
  <c r="R55"/>
  <c r="P55"/>
  <c r="N55"/>
  <c r="AZ161"/>
  <c r="AX161"/>
  <c r="AV161"/>
  <c r="AT161"/>
  <c r="AR161"/>
  <c r="AP161"/>
  <c r="AN161"/>
  <c r="AL161"/>
  <c r="AJ161"/>
  <c r="AH161"/>
  <c r="AF161"/>
  <c r="AD161"/>
  <c r="AB161"/>
  <c r="Z161"/>
  <c r="W161"/>
  <c r="U161"/>
  <c r="R161"/>
  <c r="P161"/>
  <c r="N161"/>
  <c r="AZ36"/>
  <c r="AX36"/>
  <c r="AV36"/>
  <c r="AT36"/>
  <c r="AR36"/>
  <c r="AP36"/>
  <c r="AN36"/>
  <c r="AL36"/>
  <c r="AJ36"/>
  <c r="AH36"/>
  <c r="AF36"/>
  <c r="AD36"/>
  <c r="AB36"/>
  <c r="Z36"/>
  <c r="W36"/>
  <c r="U36"/>
  <c r="R36"/>
  <c r="P36"/>
  <c r="N36"/>
  <c r="AZ70"/>
  <c r="AX70"/>
  <c r="AV70"/>
  <c r="AT70"/>
  <c r="AR70"/>
  <c r="AP70"/>
  <c r="AN70"/>
  <c r="AL70"/>
  <c r="AJ70"/>
  <c r="AH70"/>
  <c r="AF70"/>
  <c r="AD70"/>
  <c r="AB70"/>
  <c r="Z70"/>
  <c r="W70"/>
  <c r="U70"/>
  <c r="R70"/>
  <c r="P70"/>
  <c r="N70"/>
  <c r="AZ158"/>
  <c r="AX158"/>
  <c r="AV158"/>
  <c r="AT158"/>
  <c r="AR158"/>
  <c r="AP158"/>
  <c r="AN158"/>
  <c r="AL158"/>
  <c r="AJ158"/>
  <c r="AH158"/>
  <c r="AF158"/>
  <c r="AD158"/>
  <c r="AB158"/>
  <c r="Z158"/>
  <c r="W158"/>
  <c r="U158"/>
  <c r="R158"/>
  <c r="P158"/>
  <c r="N158"/>
  <c r="AZ47"/>
  <c r="AX47"/>
  <c r="AV47"/>
  <c r="AT47"/>
  <c r="AR47"/>
  <c r="AP47"/>
  <c r="AN47"/>
  <c r="AL47"/>
  <c r="AJ47"/>
  <c r="AH47"/>
  <c r="AF47"/>
  <c r="AD47"/>
  <c r="AB47"/>
  <c r="Z47"/>
  <c r="W47"/>
  <c r="U47"/>
  <c r="R47"/>
  <c r="P47"/>
  <c r="N47"/>
  <c r="B125" l="1"/>
  <c r="B4"/>
  <c r="B165"/>
  <c r="B162"/>
  <c r="B99"/>
  <c r="B59"/>
  <c r="B94"/>
  <c r="B12"/>
  <c r="B113"/>
  <c r="B33"/>
  <c r="B150"/>
  <c r="S67"/>
  <c r="S157"/>
  <c r="X60"/>
  <c r="S23"/>
  <c r="X152"/>
  <c r="B160"/>
  <c r="B65"/>
  <c r="B43"/>
  <c r="B123"/>
  <c r="B154"/>
  <c r="B91"/>
  <c r="B10"/>
  <c r="B92"/>
  <c r="B126"/>
  <c r="B145"/>
  <c r="B61"/>
  <c r="B50"/>
  <c r="S156"/>
  <c r="B98"/>
  <c r="B121"/>
  <c r="B22"/>
  <c r="X11"/>
  <c r="S29"/>
  <c r="S119"/>
  <c r="X82"/>
  <c r="X28"/>
  <c r="X97"/>
  <c r="B69"/>
  <c r="B6"/>
  <c r="B95"/>
  <c r="B149"/>
  <c r="B71"/>
  <c r="B135"/>
  <c r="X144"/>
  <c r="S112"/>
  <c r="B142"/>
  <c r="X55"/>
  <c r="S81"/>
  <c r="X93"/>
  <c r="X46"/>
  <c r="S153"/>
  <c r="X156"/>
  <c r="S19"/>
  <c r="S100"/>
  <c r="X18"/>
  <c r="X130"/>
  <c r="S28"/>
  <c r="X8"/>
  <c r="S140"/>
  <c r="X132"/>
  <c r="B155"/>
  <c r="X133"/>
  <c r="S134"/>
  <c r="X72"/>
  <c r="S79"/>
  <c r="X103"/>
  <c r="X118"/>
  <c r="B15"/>
  <c r="B49"/>
  <c r="S107"/>
  <c r="S46"/>
  <c r="S16"/>
  <c r="X104"/>
  <c r="X153"/>
  <c r="S35"/>
  <c r="S141"/>
  <c r="S105"/>
  <c r="S54"/>
  <c r="X101"/>
  <c r="S83"/>
  <c r="S138"/>
  <c r="B80"/>
  <c r="B77"/>
  <c r="B20"/>
  <c r="B74"/>
  <c r="S38"/>
  <c r="B40"/>
  <c r="S60"/>
  <c r="X47"/>
  <c r="S70"/>
  <c r="X161"/>
  <c r="X151"/>
  <c r="S124"/>
  <c r="S101"/>
  <c r="X138"/>
  <c r="B138" s="1"/>
  <c r="B96"/>
  <c r="B102"/>
  <c r="B90"/>
  <c r="B78"/>
  <c r="B86"/>
  <c r="B9"/>
  <c r="B58"/>
  <c r="X63"/>
  <c r="X122"/>
  <c r="X70"/>
  <c r="S55"/>
  <c r="S133"/>
  <c r="S147"/>
  <c r="X129"/>
  <c r="X146"/>
  <c r="S17"/>
  <c r="S139"/>
  <c r="S26"/>
  <c r="X110"/>
  <c r="S159"/>
  <c r="S97"/>
  <c r="S132"/>
  <c r="S27"/>
  <c r="X117"/>
  <c r="X83"/>
  <c r="S106"/>
  <c r="S110"/>
  <c r="B110" s="1"/>
  <c r="X5"/>
  <c r="X163"/>
  <c r="X84"/>
  <c r="S73"/>
  <c r="X147"/>
  <c r="X79"/>
  <c r="X116"/>
  <c r="S164"/>
  <c r="X148"/>
  <c r="S63"/>
  <c r="X35"/>
  <c r="X128"/>
  <c r="X114"/>
  <c r="S39"/>
  <c r="X37"/>
  <c r="S76"/>
  <c r="X139"/>
  <c r="S7"/>
  <c r="S44"/>
  <c r="X24"/>
  <c r="X124"/>
  <c r="S57"/>
  <c r="X21"/>
  <c r="X131"/>
  <c r="S103"/>
  <c r="S117"/>
  <c r="S118"/>
  <c r="S41"/>
  <c r="X112"/>
  <c r="S85"/>
  <c r="X115"/>
  <c r="X19"/>
  <c r="S64"/>
  <c r="X100"/>
  <c r="S111"/>
  <c r="X119"/>
  <c r="S82"/>
  <c r="B82" s="1"/>
  <c r="X27"/>
  <c r="X17"/>
  <c r="S37"/>
  <c r="X52"/>
  <c r="S14"/>
  <c r="S152"/>
  <c r="X89"/>
  <c r="S8"/>
  <c r="X140"/>
  <c r="S144"/>
  <c r="X106"/>
  <c r="S109"/>
  <c r="X159"/>
  <c r="S47"/>
  <c r="X53"/>
  <c r="S88"/>
  <c r="X38"/>
  <c r="S163"/>
  <c r="S129"/>
  <c r="X134"/>
  <c r="B134" s="1"/>
  <c r="X62"/>
  <c r="S75"/>
  <c r="S116"/>
  <c r="S148"/>
  <c r="B148" s="1"/>
  <c r="S34"/>
  <c r="S56"/>
  <c r="X137"/>
  <c r="X105"/>
  <c r="S30"/>
  <c r="X23"/>
  <c r="S114"/>
  <c r="S151"/>
  <c r="X76"/>
  <c r="X26"/>
  <c r="B26" s="1"/>
  <c r="S66"/>
  <c r="X7"/>
  <c r="X57"/>
  <c r="S21"/>
  <c r="B21" s="1"/>
  <c r="X41"/>
  <c r="S122"/>
  <c r="X85"/>
  <c r="S115"/>
  <c r="X109"/>
  <c r="X14"/>
  <c r="X13"/>
  <c r="S93"/>
  <c r="X107"/>
  <c r="X111"/>
  <c r="X54"/>
  <c r="X158"/>
  <c r="S36"/>
  <c r="X42"/>
  <c r="S84"/>
  <c r="X45"/>
  <c r="S146"/>
  <c r="S62"/>
  <c r="X67"/>
  <c r="X32"/>
  <c r="X136"/>
  <c r="X87"/>
  <c r="S13"/>
  <c r="X108"/>
  <c r="S131"/>
  <c r="S161"/>
  <c r="B161" s="1"/>
  <c r="X34"/>
  <c r="X39"/>
  <c r="S158"/>
  <c r="X36"/>
  <c r="S11"/>
  <c r="S53"/>
  <c r="X88"/>
  <c r="X81"/>
  <c r="S42"/>
  <c r="X73"/>
  <c r="S72"/>
  <c r="S45"/>
  <c r="B45" s="1"/>
  <c r="X75"/>
  <c r="S104"/>
  <c r="X164"/>
  <c r="S32"/>
  <c r="B32" s="1"/>
  <c r="X64"/>
  <c r="S51"/>
  <c r="X141"/>
  <c r="X56"/>
  <c r="S136"/>
  <c r="S137"/>
  <c r="S128"/>
  <c r="X157"/>
  <c r="X30"/>
  <c r="S87"/>
  <c r="S52"/>
  <c r="S130"/>
  <c r="S108"/>
  <c r="X66"/>
  <c r="X44"/>
  <c r="S24"/>
  <c r="S89"/>
  <c r="S18"/>
  <c r="X51"/>
  <c r="X16"/>
  <c r="X29"/>
  <c r="S5"/>
  <c r="B116" l="1"/>
  <c r="B129"/>
  <c r="B106"/>
  <c r="B70"/>
  <c r="B29"/>
  <c r="B84"/>
  <c r="B140"/>
  <c r="B63"/>
  <c r="B60"/>
  <c r="B156"/>
  <c r="B157"/>
  <c r="B81"/>
  <c r="B130"/>
  <c r="B67"/>
  <c r="B23"/>
  <c r="B152"/>
  <c r="B118"/>
  <c r="B35"/>
  <c r="B18"/>
  <c r="B55"/>
  <c r="B101"/>
  <c r="B153"/>
  <c r="B46"/>
  <c r="B44"/>
  <c r="B107"/>
  <c r="B79"/>
  <c r="B97"/>
  <c r="B137"/>
  <c r="B93"/>
  <c r="B105"/>
  <c r="B112"/>
  <c r="B124"/>
  <c r="B119"/>
  <c r="B146"/>
  <c r="B132"/>
  <c r="B151"/>
  <c r="B88"/>
  <c r="B8"/>
  <c r="B103"/>
  <c r="B114"/>
  <c r="B159"/>
  <c r="B133"/>
  <c r="B42"/>
  <c r="B11"/>
  <c r="B144"/>
  <c r="B28"/>
  <c r="B36"/>
  <c r="B54"/>
  <c r="B38"/>
  <c r="B100"/>
  <c r="B16"/>
  <c r="B117"/>
  <c r="B7"/>
  <c r="B83"/>
  <c r="B139"/>
  <c r="B147"/>
  <c r="B122"/>
  <c r="B72"/>
  <c r="B34"/>
  <c r="B19"/>
  <c r="B52"/>
  <c r="B141"/>
  <c r="B85"/>
  <c r="B75"/>
  <c r="B163"/>
  <c r="B47"/>
  <c r="B17"/>
  <c r="B111"/>
  <c r="B76"/>
  <c r="B27"/>
  <c r="B39"/>
  <c r="B136"/>
  <c r="B5"/>
  <c r="B89"/>
  <c r="B66"/>
  <c r="B104"/>
  <c r="B53"/>
  <c r="B62"/>
  <c r="B56"/>
  <c r="B41"/>
  <c r="B73"/>
  <c r="B87"/>
  <c r="B158"/>
  <c r="B57"/>
  <c r="B30"/>
  <c r="B14"/>
  <c r="B115"/>
  <c r="B37"/>
  <c r="B51"/>
  <c r="B64"/>
  <c r="B109"/>
  <c r="B128"/>
  <c r="B164"/>
  <c r="B131"/>
  <c r="B24"/>
  <c r="B108"/>
  <c r="B13"/>
  <c r="N120"/>
  <c r="W120"/>
  <c r="U120"/>
  <c r="R120"/>
  <c r="P120"/>
  <c r="F6" i="1"/>
  <c r="F5"/>
  <c r="F3"/>
  <c r="F4"/>
  <c r="AL120" i="2"/>
  <c r="G13" i="1"/>
  <c r="AZ120" i="2"/>
  <c r="AX120"/>
  <c r="AV120"/>
  <c r="AT120"/>
  <c r="AR120"/>
  <c r="AP120"/>
  <c r="AN120"/>
  <c r="AJ120"/>
  <c r="AH120"/>
  <c r="AF120"/>
  <c r="AD120"/>
  <c r="AB120"/>
  <c r="Z120"/>
  <c r="G11" i="1"/>
  <c r="G10"/>
  <c r="G9"/>
  <c r="G20"/>
  <c r="G19"/>
  <c r="G18"/>
  <c r="G17"/>
  <c r="G16"/>
  <c r="G15"/>
  <c r="G14"/>
  <c r="G12"/>
  <c r="G8"/>
  <c r="G7"/>
  <c r="G2"/>
  <c r="H2" s="1"/>
  <c r="G5" l="1"/>
  <c r="G3"/>
  <c r="S120" i="2"/>
  <c r="X120"/>
  <c r="G21" i="1" l="1"/>
  <c r="B120" i="2"/>
</calcChain>
</file>

<file path=xl/sharedStrings.xml><?xml version="1.0" encoding="utf-8"?>
<sst xmlns="http://schemas.openxmlformats.org/spreadsheetml/2006/main" count="876" uniqueCount="223">
  <si>
    <t>Α/Α</t>
  </si>
  <si>
    <t>ΚΡΙΤΗΡΙΟ</t>
  </si>
  <si>
    <t>ΜΟΝΑΔΕΣ</t>
  </si>
  <si>
    <t>ΠΑΡΑΤΗΡΗΣΕΙΣ</t>
  </si>
  <si>
    <t>ΤΡΟΠΟΣ ΥΠΟΛΟΓΙΣΜΟΥ</t>
  </si>
  <si>
    <t>ΒΑΘΜΟΣ ΠΤΥΧΙΟΥ</t>
  </si>
  <si>
    <t>0.00 έως 10.00</t>
  </si>
  <si>
    <t>C2*110= Βαθμός * 110</t>
  </si>
  <si>
    <t xml:space="preserve">ΔΙΔΑΚΤΟΡΙΚΟΣ ΤΙΤΛΟΣ ΣΠΟΥΔΩΝ </t>
  </si>
  <si>
    <t>ΜΕΤΑΠΤΥΧΙΑΚΟΣ ΤΙΤΛΟΣ ΣΠΟΥΔΩΝ</t>
  </si>
  <si>
    <t>ΔΕΥΤΕΡΟ ΠΤΥΧΙΟ ΣΧΕΤΙΚΟ ΜΕ ΕΠΑΓΓΕΛΜΑΤΑ ΥΓΕΙΑΣ</t>
  </si>
  <si>
    <t>ΔΕΥΤΕΡΟ ΠΤΥΧΙΟ ΣΧΕΤΙΚΟ ΜΕ ΤΗ ΔΙΟΙΚΗΣΗ ΜΟΝΑΔΩΝ ΥΓΕΙΑΣ Ή ΜΕ ΤΗ ΔΙΟΙΚΗΣΗ ΚΑΙ ΤΑ ΟΙΚΟΝΟΜΙΚΑ</t>
  </si>
  <si>
    <t>ΓΝΩΣΗ ΧΕΙΡΙΣΜΟΥ Η/Υ</t>
  </si>
  <si>
    <t>ΧΡΟΝΟΣ ΑΠΌ ΤΗΝ ΗΜΕΡΟΜΗΝΙΑ ΑΠΟΚΤΗΣΗΣ ΤΟΥ ΤΙΤΛΟΥ ΤΗΣ ΕΙΔΙΚΟΤΗΤΑΣ</t>
  </si>
  <si>
    <t>ΕΜΠΕΙΡΙΑ ΣΤΟ ΑΝΤΙΚΕΙΜΕΝΟ ΤΗΣ ΠΡΟΣ ΚΑΛΥΨΗ ΘΕΣΗΣ</t>
  </si>
  <si>
    <t>ΑΝΗΛΙΚΑ ΤΕΚΝΑ ΥΠΟΨΗΦΙΟΥ</t>
  </si>
  <si>
    <t>ΥΠΟΨΗΦΙΟΣ - ΤΕΚΝΟ ΠΟΛΥΤΕΚΝΗΣ ΟΙΚΟΓΕΝΕΙΑΣ</t>
  </si>
  <si>
    <t>ΥΠΟΨΗΦΙΟΣ - ΤΕΚΝΟ ΤΡΙΤΕΚΝΗΣ ΟΙΚΟΓΕΝΕΙΑΣ</t>
  </si>
  <si>
    <t>ΥΠΟΨΗΦΙΟΣ - ΓΟΝΕΑΣ ΜΟΝΟΓΟΝΕΪΚΗΣ ΟΙΚΟΓΕΝΕΙΑΣ</t>
  </si>
  <si>
    <t>ΥΠΟΨΗΦΙΟΣ ΜΕ ΠΟΣΟΣΤΟ ΑΝΑΠΗΡΙΑΣ 67% ΚΑΙ ΑΝΩ</t>
  </si>
  <si>
    <t>ΥΠΟΨΗΦΙΟΣ ΜΕ ΑΝΗΛΙΚΟ ΤΕΚΝΟ Ή ΜΕ ΕΠΙΜΕΛΕΙΑ ΑΝΗΛΙΚΟΥ ΤΟ ΟΠΟΙΟ ΕΧΕΙ ΠΟΣΟΣΤΟ ΑΝΑΠΗΡΙΑΣ 67% ΚΑΙ ΑΝΩ</t>
  </si>
  <si>
    <t>0=ΌΧΙ, 1=ΝΑΙ</t>
  </si>
  <si>
    <t>ΑΡΙΘΜΟΣ</t>
  </si>
  <si>
    <t>ΗΜΕΡΟΜΗΝΙΑ</t>
  </si>
  <si>
    <t>ΓΝΩΣΗ ΞΕΝΗΣ ΓΛΩΣΣΑΣ Α</t>
  </si>
  <si>
    <t>ΓΝΩΣΗ ΞΕΝΗΣ ΓΛΩΣΣΑΣ Β</t>
  </si>
  <si>
    <t>ΓΝΩΣΗ ΞΕΝΗΣ ΓΛΩΣΣΑΣ Γ</t>
  </si>
  <si>
    <t>0= ΌΧΙ, 1=ΝΑΙ, 2=ΝΑΙ ΚΑΙ ΣΤΟ ΓΝΩΣΤΙΚΟ ΑΝΤΙΚΕΙΜΕΝΟ</t>
  </si>
  <si>
    <t>3= ΑΡΙΣΤΗ , 2= ΠΟΛΎ ΚΑΛΗ , 1=ΚΑΛΗ</t>
  </si>
  <si>
    <t>0=0 ΜΟΝ, 1=200 ΜΟΝ, 2=400 ΜΟΝ</t>
  </si>
  <si>
    <t>0=0 ΜΟΝ, 1=100 ΜΟΝ, 2=200 ΜΟΝ</t>
  </si>
  <si>
    <t>0=0 ΜΟΝ, 1=150 ΜΟΝ</t>
  </si>
  <si>
    <t>0=0 ΜΟΝ, 1=100 ΜΟΝ</t>
  </si>
  <si>
    <t>1=30 ΜΟΝ, 2=50 ΜΟΝ, 3=70 ΜΟΝ</t>
  </si>
  <si>
    <t>0=0 ΜΟΝ, 1=80 ΜΟΝ</t>
  </si>
  <si>
    <t>C14*7 ΜΕ ΜΕΓΙΣΤΟ ΤΙΣ 420 ΜΟΝ</t>
  </si>
  <si>
    <t>C15*50 ΜΕ ΜΕΓΙΣΤΟ ΤΙΣ 300 ΜΟΝ</t>
  </si>
  <si>
    <t>0=0 ΜΟΝ, 1=70 ΜΟΝ</t>
  </si>
  <si>
    <t>0=0 ΜΟΝ, 1=50 ΜΟΝ</t>
  </si>
  <si>
    <t>13/6/2016 ΕΩΣ 12/12/2016 = 100 ΜΟΝ, 13/12/2016 ΕΩΣ 12/6/2017 = 200 ΜΟΝ, 13/6/2017 ΕΩΣ 13/6/2018 = 300 ΜΟΝ, ΜΕΤΑ ΤΙΣ 13/6/2018 = 300 ΜΟΝ.</t>
  </si>
  <si>
    <t>Συμπληρώστε</t>
  </si>
  <si>
    <t>ΑΡΙΘΜΟΣ ΠΡΩΤΟΚΟΛΛΟΥ ΗΛΕΚΤΡΟΝΙΚΗΣ ΑΙΤΗΣΗΣ</t>
  </si>
  <si>
    <t>ΣΥΜΠΛ.</t>
  </si>
  <si>
    <t>ΣΥΝΟΛΟ</t>
  </si>
  <si>
    <t>-</t>
  </si>
  <si>
    <t>ΛΟΓ</t>
  </si>
  <si>
    <t>ΔΙΔΑΚΤΟΡΙΚΟΣ ΤΙΤΛΟΣ ΣΠΟΥΔΩΝ Α</t>
  </si>
  <si>
    <t>ΔΙΔΑΚΤΟΡΙΚΟΣ ΤΙΤΛΟΣ ΣΠΟΥΔΩΝ B</t>
  </si>
  <si>
    <t>ΜΕΤΑΠΤΥΧΙΑΚΟΣ ΤΙΤΛΟΣ ΣΠΟΥΔΩΝ A</t>
  </si>
  <si>
    <t>ΜΕΤΑΠΤΥΧΙΑΚΟΣ ΤΙΤΛΟΣ ΣΠΟΥΔΩΝ B</t>
  </si>
  <si>
    <t>ΘΕΣΕΙΣ</t>
  </si>
  <si>
    <t>ΕΝΤΟΠΙΟΤΗΤΑ</t>
  </si>
  <si>
    <t>ΚΩΔ.</t>
  </si>
  <si>
    <t>ΑΠΗΑ</t>
  </si>
  <si>
    <t>ΝΑΙ</t>
  </si>
  <si>
    <t>ΌΧΙ</t>
  </si>
  <si>
    <t>21/30794</t>
  </si>
  <si>
    <t>22/30653</t>
  </si>
  <si>
    <t>22/30758</t>
  </si>
  <si>
    <t>21/30652</t>
  </si>
  <si>
    <t>22/30968</t>
  </si>
  <si>
    <t>22/30955</t>
  </si>
  <si>
    <t>21/30908</t>
  </si>
  <si>
    <t>21/30938</t>
  </si>
  <si>
    <t>22/30852</t>
  </si>
  <si>
    <t>21/30793</t>
  </si>
  <si>
    <t>21/30678</t>
  </si>
  <si>
    <t>21/30982</t>
  </si>
  <si>
    <t>21/30680</t>
  </si>
  <si>
    <t>22/30777</t>
  </si>
  <si>
    <t>22/30871</t>
  </si>
  <si>
    <t>21/30930</t>
  </si>
  <si>
    <t>22/30969</t>
  </si>
  <si>
    <t>21/30919</t>
  </si>
  <si>
    <t>21/30694</t>
  </si>
  <si>
    <t>22/30737</t>
  </si>
  <si>
    <t>21/30636</t>
  </si>
  <si>
    <t>21/30844</t>
  </si>
  <si>
    <t>22/30686</t>
  </si>
  <si>
    <t>22/30874</t>
  </si>
  <si>
    <t>21/30620</t>
  </si>
  <si>
    <t>21/30707</t>
  </si>
  <si>
    <t>21/30599</t>
  </si>
  <si>
    <t>21/30588</t>
  </si>
  <si>
    <t>21/30679</t>
  </si>
  <si>
    <t>21/30623</t>
  </si>
  <si>
    <t>21/30877</t>
  </si>
  <si>
    <t>22/30610</t>
  </si>
  <si>
    <t xml:space="preserve">ΌΧΙ </t>
  </si>
  <si>
    <t>21/30849</t>
  </si>
  <si>
    <t>21/30762</t>
  </si>
  <si>
    <t>22/30648</t>
  </si>
  <si>
    <t>21/30951</t>
  </si>
  <si>
    <t>22/30751</t>
  </si>
  <si>
    <t>22/30691</t>
  </si>
  <si>
    <t>21/30776</t>
  </si>
  <si>
    <t>21/30858</t>
  </si>
  <si>
    <t>22/30708</t>
  </si>
  <si>
    <t>22/30651</t>
  </si>
  <si>
    <t>21/30757</t>
  </si>
  <si>
    <t>21/30716</t>
  </si>
  <si>
    <t>21/30742</t>
  </si>
  <si>
    <t>22/30926</t>
  </si>
  <si>
    <t>21/30727</t>
  </si>
  <si>
    <t>22/30875</t>
  </si>
  <si>
    <t>21/30801</t>
  </si>
  <si>
    <t>22/30695</t>
  </si>
  <si>
    <t>21/30815</t>
  </si>
  <si>
    <t>22/30975</t>
  </si>
  <si>
    <t>22/30802</t>
  </si>
  <si>
    <t>21/30840</t>
  </si>
  <si>
    <t>21/30807</t>
  </si>
  <si>
    <t>21/30800</t>
  </si>
  <si>
    <t>22/30894</t>
  </si>
  <si>
    <t>21/30862</t>
  </si>
  <si>
    <t>22/30892</t>
  </si>
  <si>
    <t>22/30805</t>
  </si>
  <si>
    <t>22/30712</t>
  </si>
  <si>
    <t>22/30893</t>
  </si>
  <si>
    <t>21/30817</t>
  </si>
  <si>
    <t>22/30693</t>
  </si>
  <si>
    <t>22/30816</t>
  </si>
  <si>
    <t>21/30769</t>
  </si>
  <si>
    <t>21/30936</t>
  </si>
  <si>
    <t>21/30621</t>
  </si>
  <si>
    <t>21/30906</t>
  </si>
  <si>
    <t>22/30869</t>
  </si>
  <si>
    <t>21/30583</t>
  </si>
  <si>
    <t>22/30821</t>
  </si>
  <si>
    <t>22/30684</t>
  </si>
  <si>
    <t>21/30792</t>
  </si>
  <si>
    <t>22/30891</t>
  </si>
  <si>
    <t>21/30605</t>
  </si>
  <si>
    <t>22/30730</t>
  </si>
  <si>
    <t>21/30763</t>
  </si>
  <si>
    <t>22/30755</t>
  </si>
  <si>
    <t>21/30662</t>
  </si>
  <si>
    <t>21/30638</t>
  </si>
  <si>
    <t>21/30806</t>
  </si>
  <si>
    <t>21/30925</t>
  </si>
  <si>
    <t>22/30756</t>
  </si>
  <si>
    <t>21/30779</t>
  </si>
  <si>
    <t>21/30733</t>
  </si>
  <si>
    <t>22/30850</t>
  </si>
  <si>
    <t>22/30688</t>
  </si>
  <si>
    <t>21/30600</t>
  </si>
  <si>
    <t>22/30859</t>
  </si>
  <si>
    <t>22/30878</t>
  </si>
  <si>
    <t>22/30868</t>
  </si>
  <si>
    <t>21/30612</t>
  </si>
  <si>
    <t>21/30616</t>
  </si>
  <si>
    <t>21/30665</t>
  </si>
  <si>
    <t>21/30689</t>
  </si>
  <si>
    <t>21/30622</t>
  </si>
  <si>
    <t>22/30796</t>
  </si>
  <si>
    <t>21/30818</t>
  </si>
  <si>
    <t>21/30597</t>
  </si>
  <si>
    <t>21/30728</t>
  </si>
  <si>
    <t>21/30736</t>
  </si>
  <si>
    <t>21/30718</t>
  </si>
  <si>
    <t>22/30942</t>
  </si>
  <si>
    <t>22/30663</t>
  </si>
  <si>
    <t>21/30632</t>
  </si>
  <si>
    <t>21/30726</t>
  </si>
  <si>
    <t>21/30647</t>
  </si>
  <si>
    <t>21/30635</t>
  </si>
  <si>
    <t>21/30629</t>
  </si>
  <si>
    <t>22/30897</t>
  </si>
  <si>
    <t>22/30608</t>
  </si>
  <si>
    <t>22/30873</t>
  </si>
  <si>
    <t>22/30847</t>
  </si>
  <si>
    <t>21/30705</t>
  </si>
  <si>
    <t>22/30619</t>
  </si>
  <si>
    <t>21/30826</t>
  </si>
  <si>
    <t>21/30669</t>
  </si>
  <si>
    <t>21/30782</t>
  </si>
  <si>
    <t>21/30740</t>
  </si>
  <si>
    <t>22/30649</t>
  </si>
  <si>
    <t>21/30594</t>
  </si>
  <si>
    <t>21/30702</t>
  </si>
  <si>
    <t>22/30642</t>
  </si>
  <si>
    <t>21/30582</t>
  </si>
  <si>
    <t>21/30683</t>
  </si>
  <si>
    <t>22/30602</t>
  </si>
  <si>
    <t>22/30912</t>
  </si>
  <si>
    <t>22/30609</t>
  </si>
  <si>
    <t>22/30654</t>
  </si>
  <si>
    <t>21/30715</t>
  </si>
  <si>
    <t>21/30749</t>
  </si>
  <si>
    <t>21/30732</t>
  </si>
  <si>
    <t>21/30603</t>
  </si>
  <si>
    <t>21/30676</t>
  </si>
  <si>
    <t>21/30870</t>
  </si>
  <si>
    <t>21/30964</t>
  </si>
  <si>
    <t>22/30690</t>
  </si>
  <si>
    <t>22/30780</t>
  </si>
  <si>
    <t>21/30910</t>
  </si>
  <si>
    <t>21/30741</t>
  </si>
  <si>
    <t>21/30928</t>
  </si>
  <si>
    <t>21/30753</t>
  </si>
  <si>
    <t>22/30670</t>
  </si>
  <si>
    <t>22/30836</t>
  </si>
  <si>
    <t>21/30954</t>
  </si>
  <si>
    <t>22/30937</t>
  </si>
  <si>
    <t>21/30785</t>
  </si>
  <si>
    <t>21/30634</t>
  </si>
  <si>
    <t>21/30803</t>
  </si>
  <si>
    <t>22/30773</t>
  </si>
  <si>
    <t>22/30979</t>
  </si>
  <si>
    <t>22/30915</t>
  </si>
  <si>
    <t>22/30626</t>
  </si>
  <si>
    <t>22/30830</t>
  </si>
  <si>
    <t>21/30841</t>
  </si>
  <si>
    <t>21/30717</t>
  </si>
  <si>
    <t>21/30627</t>
  </si>
  <si>
    <t>21/30971</t>
  </si>
  <si>
    <t>21/30872</t>
  </si>
  <si>
    <t>22/30866</t>
  </si>
  <si>
    <t>22/30885</t>
  </si>
  <si>
    <t>ΑΘΡΟΙΣΜΑ ΜΟΝΑΔΩΝ ΔΙΔΑΚΤΟΡΙΚΩΝ ΤΙΤΛΩΝ</t>
  </si>
  <si>
    <t>ΑΘΡΟΙΣΜΑ ΜΟΝΑΔΩΝ ΜΕΤΑΠΤΥΧΙΑΚΩΝ ΤΙΤΛΩΝ</t>
  </si>
  <si>
    <t xml:space="preserve">     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</si>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</sst>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scheme val="minor"/>
    </font>
    <font>
      <sz val="7"/>
      <color theme="1"/>
      <name val="Tahoma"/>
      <family val="2"/>
      <charset val="161"/>
    </font>
    <font>
      <sz val="10"/>
      <color theme="1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2" fontId="3" fillId="5" borderId="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2" fontId="3" fillId="5" borderId="1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7" xfId="0" applyFill="1" applyBorder="1"/>
    <xf numFmtId="0" fontId="0" fillId="0" borderId="7" xfId="0" applyBorder="1"/>
    <xf numFmtId="0" fontId="1" fillId="7" borderId="7" xfId="0" applyFont="1" applyFill="1" applyBorder="1"/>
    <xf numFmtId="0" fontId="1" fillId="8" borderId="7" xfId="0" applyFont="1" applyFill="1" applyBorder="1"/>
    <xf numFmtId="14" fontId="0" fillId="0" borderId="7" xfId="0" applyNumberFormat="1" applyBorder="1"/>
    <xf numFmtId="0" fontId="0" fillId="7" borderId="7" xfId="0" applyFill="1" applyBorder="1"/>
    <xf numFmtId="2" fontId="4" fillId="0" borderId="7" xfId="0" applyNumberFormat="1" applyFont="1" applyFill="1" applyBorder="1" applyAlignment="1">
      <alignment vertical="center" wrapText="1"/>
    </xf>
    <xf numFmtId="2" fontId="0" fillId="0" borderId="7" xfId="0" applyNumberFormat="1" applyFill="1" applyBorder="1"/>
    <xf numFmtId="2" fontId="0" fillId="0" borderId="7" xfId="0" applyNumberFormat="1" applyFill="1" applyBorder="1" applyAlignment="1">
      <alignment wrapText="1"/>
    </xf>
    <xf numFmtId="2" fontId="0" fillId="3" borderId="7" xfId="0" applyNumberFormat="1" applyFill="1" applyBorder="1"/>
    <xf numFmtId="2" fontId="0" fillId="0" borderId="7" xfId="0" applyNumberFormat="1" applyBorder="1"/>
    <xf numFmtId="2" fontId="4" fillId="0" borderId="7" xfId="0" applyNumberFormat="1" applyFont="1" applyBorder="1"/>
    <xf numFmtId="2" fontId="1" fillId="7" borderId="7" xfId="0" applyNumberFormat="1" applyFont="1" applyFill="1" applyBorder="1"/>
    <xf numFmtId="2" fontId="0" fillId="7" borderId="7" xfId="0" applyNumberFormat="1" applyFill="1" applyBorder="1"/>
    <xf numFmtId="0" fontId="4" fillId="6" borderId="16" xfId="0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/>
    <xf numFmtId="0" fontId="7" fillId="0" borderId="0" xfId="0" applyFont="1" applyAlignment="1"/>
    <xf numFmtId="0" fontId="4" fillId="0" borderId="9" xfId="0" applyFont="1" applyBorder="1"/>
    <xf numFmtId="0" fontId="1" fillId="7" borderId="9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indent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166</xdr:row>
      <xdr:rowOff>171450</xdr:rowOff>
    </xdr:from>
    <xdr:to>
      <xdr:col>0</xdr:col>
      <xdr:colOff>955964</xdr:colOff>
      <xdr:row>169</xdr:row>
      <xdr:rowOff>119063</xdr:rowOff>
    </xdr:to>
    <xdr:pic>
      <xdr:nvPicPr>
        <xdr:cNvPr id="3" name="2 - Εικόνα" descr="logoYYKA_vectoriz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95275" y="33404175"/>
          <a:ext cx="660689" cy="5191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166</xdr:row>
      <xdr:rowOff>152400</xdr:rowOff>
    </xdr:from>
    <xdr:to>
      <xdr:col>10</xdr:col>
      <xdr:colOff>266700</xdr:colOff>
      <xdr:row>170</xdr:row>
      <xdr:rowOff>26722</xdr:rowOff>
    </xdr:to>
    <xdr:pic>
      <xdr:nvPicPr>
        <xdr:cNvPr id="4" name="3 - Εικόνα" descr="C:\Users\isvirkou\Downloads\footer_esp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47775" y="33385125"/>
          <a:ext cx="4276725" cy="6363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G20" totalsRowShown="0" headerRowDxfId="11" dataDxfId="9" headerRowBorderDxfId="10" tableBorderDxfId="8" totalsRowBorderDxfId="7">
  <tableColumns count="7">
    <tableColumn id="1" name="Α/Α" dataDxfId="6"/>
    <tableColumn id="2" name="ΚΡΙΤΗΡΙΟ" dataDxfId="5"/>
    <tableColumn id="3" name="Συμπληρώστε" dataDxfId="4"/>
    <tableColumn id="4" name="ΠΑΡΑΤΗΡΗΣΕΙΣ" dataDxfId="3"/>
    <tableColumn id="5" name="ΤΡΟΠΟΣ ΥΠΟΛΟΓΙΣΜΟΥ" dataDxfId="2"/>
    <tableColumn id="7" name="ΛΟΓ" dataDxfId="1"/>
    <tableColumn id="6" name="ΜΟΝΑΔΕΣ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34" sqref="D34"/>
    </sheetView>
  </sheetViews>
  <sheetFormatPr defaultRowHeight="12.75"/>
  <cols>
    <col min="1" max="1" width="5.85546875" style="2" customWidth="1"/>
    <col min="2" max="2" width="44.42578125" style="4" customWidth="1"/>
    <col min="3" max="3" width="13.140625" style="2" customWidth="1"/>
    <col min="4" max="4" width="43.85546875" style="2" customWidth="1"/>
    <col min="5" max="5" width="31.85546875" style="2" customWidth="1"/>
    <col min="6" max="6" width="11.140625" style="2" customWidth="1"/>
    <col min="7" max="7" width="12.5703125" style="2" customWidth="1"/>
    <col min="8" max="8" width="26.140625" style="2" customWidth="1"/>
    <col min="9" max="9" width="9.7109375" style="2" bestFit="1" customWidth="1"/>
    <col min="10" max="11" width="10.7109375" style="2" bestFit="1" customWidth="1"/>
    <col min="12" max="16384" width="9.140625" style="2"/>
  </cols>
  <sheetData>
    <row r="1" spans="1:9" s="1" customFormat="1" ht="15">
      <c r="A1" s="27" t="s">
        <v>0</v>
      </c>
      <c r="B1" s="28" t="s">
        <v>1</v>
      </c>
      <c r="C1" s="29" t="s">
        <v>40</v>
      </c>
      <c r="D1" s="30" t="s">
        <v>3</v>
      </c>
      <c r="E1" s="30" t="s">
        <v>4</v>
      </c>
      <c r="F1" s="31" t="s">
        <v>45</v>
      </c>
      <c r="G1" s="31" t="s">
        <v>2</v>
      </c>
      <c r="H1" s="32"/>
    </row>
    <row r="2" spans="1:9">
      <c r="A2" s="9">
        <v>1</v>
      </c>
      <c r="B2" s="10" t="s">
        <v>5</v>
      </c>
      <c r="C2" s="5">
        <v>10</v>
      </c>
      <c r="D2" s="11" t="s">
        <v>6</v>
      </c>
      <c r="E2" s="11" t="s">
        <v>7</v>
      </c>
      <c r="F2" s="35"/>
      <c r="G2" s="12">
        <f>C2*110</f>
        <v>1100</v>
      </c>
      <c r="H2" s="13" t="str">
        <f>IF(G2&lt;550,"!!!!   βαθμός μικρότερος του 5",IF(G2&gt;1100,"!!!! Βαθμός μεγαλύτερος του 10","ΟΚ"))</f>
        <v>ΟΚ</v>
      </c>
    </row>
    <row r="3" spans="1:9">
      <c r="A3" s="9">
        <v>2</v>
      </c>
      <c r="B3" s="10" t="s">
        <v>8</v>
      </c>
      <c r="C3" s="6">
        <v>1</v>
      </c>
      <c r="D3" s="11" t="s">
        <v>27</v>
      </c>
      <c r="E3" s="11" t="s">
        <v>29</v>
      </c>
      <c r="F3" s="38">
        <f>Πίνακας1[[#This Row],[Συμπληρώστε]]*200+0.3*C4*200</f>
        <v>320</v>
      </c>
      <c r="G3" s="38">
        <f>MAX(Πίνακας1[[#This Row],[ΛΟΓ]],F4)</f>
        <v>460</v>
      </c>
      <c r="H3" s="13"/>
    </row>
    <row r="4" spans="1:9">
      <c r="A4" s="9">
        <v>3</v>
      </c>
      <c r="B4" s="10" t="s">
        <v>8</v>
      </c>
      <c r="C4" s="5">
        <v>2</v>
      </c>
      <c r="D4" s="11" t="s">
        <v>27</v>
      </c>
      <c r="E4" s="11" t="s">
        <v>29</v>
      </c>
      <c r="F4" s="38">
        <f>Πίνακας1[[#This Row],[Συμπληρώστε]]*200+0.3*C3*200</f>
        <v>460</v>
      </c>
      <c r="G4" s="38" t="s">
        <v>44</v>
      </c>
      <c r="H4" s="13"/>
    </row>
    <row r="5" spans="1:9">
      <c r="A5" s="9">
        <v>4</v>
      </c>
      <c r="B5" s="10" t="s">
        <v>9</v>
      </c>
      <c r="C5" s="6">
        <v>2</v>
      </c>
      <c r="D5" s="11" t="s">
        <v>27</v>
      </c>
      <c r="E5" s="11" t="s">
        <v>30</v>
      </c>
      <c r="F5" s="14">
        <f>Πίνακας1[[#This Row],[Συμπληρώστε]]*100+0.3*100*C6</f>
        <v>230</v>
      </c>
      <c r="G5" s="38">
        <f>MAX(Πίνακας1[[#This Row],[ΛΟΓ]],F6)</f>
        <v>230</v>
      </c>
      <c r="H5" s="13"/>
    </row>
    <row r="6" spans="1:9">
      <c r="A6" s="9">
        <v>5</v>
      </c>
      <c r="B6" s="10" t="s">
        <v>9</v>
      </c>
      <c r="C6" s="5">
        <v>1</v>
      </c>
      <c r="D6" s="11" t="s">
        <v>27</v>
      </c>
      <c r="E6" s="11" t="s">
        <v>30</v>
      </c>
      <c r="F6" s="12">
        <f>Πίνακας1[[#This Row],[Συμπληρώστε]]*100+0.3*C5*100</f>
        <v>160</v>
      </c>
      <c r="G6" s="38"/>
      <c r="H6" s="13"/>
    </row>
    <row r="7" spans="1:9">
      <c r="A7" s="9">
        <v>6</v>
      </c>
      <c r="B7" s="10" t="s">
        <v>10</v>
      </c>
      <c r="C7" s="6">
        <v>1</v>
      </c>
      <c r="D7" s="11" t="s">
        <v>21</v>
      </c>
      <c r="E7" s="11" t="s">
        <v>31</v>
      </c>
      <c r="F7" s="35"/>
      <c r="G7" s="14">
        <f>C7*150</f>
        <v>150</v>
      </c>
      <c r="H7" s="13"/>
    </row>
    <row r="8" spans="1:9" ht="25.5">
      <c r="A8" s="9">
        <v>7</v>
      </c>
      <c r="B8" s="10" t="s">
        <v>11</v>
      </c>
      <c r="C8" s="5">
        <v>1</v>
      </c>
      <c r="D8" s="11" t="s">
        <v>21</v>
      </c>
      <c r="E8" s="11" t="s">
        <v>32</v>
      </c>
      <c r="F8" s="35"/>
      <c r="G8" s="12">
        <f>C8*100</f>
        <v>100</v>
      </c>
      <c r="H8" s="13"/>
    </row>
    <row r="9" spans="1:9">
      <c r="A9" s="9">
        <v>8</v>
      </c>
      <c r="B9" s="10" t="s">
        <v>24</v>
      </c>
      <c r="C9" s="6">
        <v>4</v>
      </c>
      <c r="D9" s="11" t="s">
        <v>28</v>
      </c>
      <c r="E9" s="11" t="s">
        <v>33</v>
      </c>
      <c r="F9" s="35"/>
      <c r="G9" s="14">
        <f>IF(Πίνακας1[[#This Row],[Συμπληρώστε]]=1,30,IF(Πίνακας1[[#This Row],[Συμπληρώστε]]=2,50,IF(Πίνακας1[[#This Row],[Συμπληρώστε]]=3,70,0)))</f>
        <v>0</v>
      </c>
      <c r="H9" s="13"/>
    </row>
    <row r="10" spans="1:9">
      <c r="A10" s="9">
        <v>9</v>
      </c>
      <c r="B10" s="10" t="s">
        <v>25</v>
      </c>
      <c r="C10" s="5">
        <v>4</v>
      </c>
      <c r="D10" s="11" t="s">
        <v>28</v>
      </c>
      <c r="E10" s="11" t="s">
        <v>33</v>
      </c>
      <c r="F10" s="35"/>
      <c r="G10" s="14">
        <f>IF(Πίνακας1[[#This Row],[Συμπληρώστε]]=1,30,IF(Πίνακας1[[#This Row],[Συμπληρώστε]]=2,50,IF(Πίνακας1[[#This Row],[Συμπληρώστε]]=3,70,0)))</f>
        <v>0</v>
      </c>
      <c r="H10" s="13"/>
    </row>
    <row r="11" spans="1:9">
      <c r="A11" s="9">
        <v>10</v>
      </c>
      <c r="B11" s="10" t="s">
        <v>26</v>
      </c>
      <c r="C11" s="6">
        <v>4</v>
      </c>
      <c r="D11" s="11" t="s">
        <v>28</v>
      </c>
      <c r="E11" s="11" t="s">
        <v>33</v>
      </c>
      <c r="F11" s="35"/>
      <c r="G11" s="14">
        <f>IF(Πίνακας1[[#This Row],[Συμπληρώστε]]=1,30,IF(Πίνακας1[[#This Row],[Συμπληρώστε]]=2,50,IF(Πίνακας1[[#This Row],[Συμπληρώστε]]=3,70,0)))</f>
        <v>0</v>
      </c>
      <c r="H11" s="13"/>
    </row>
    <row r="12" spans="1:9">
      <c r="A12" s="9">
        <v>11</v>
      </c>
      <c r="B12" s="10" t="s">
        <v>12</v>
      </c>
      <c r="C12" s="5">
        <v>1</v>
      </c>
      <c r="D12" s="11" t="s">
        <v>21</v>
      </c>
      <c r="E12" s="11" t="s">
        <v>34</v>
      </c>
      <c r="F12" s="35"/>
      <c r="G12" s="12">
        <f>C12*80</f>
        <v>80</v>
      </c>
      <c r="H12" s="13"/>
    </row>
    <row r="13" spans="1:9" ht="63.75">
      <c r="A13" s="9">
        <v>12</v>
      </c>
      <c r="B13" s="10" t="s">
        <v>13</v>
      </c>
      <c r="C13" s="7">
        <v>43101</v>
      </c>
      <c r="D13" s="11" t="s">
        <v>23</v>
      </c>
      <c r="E13" s="10" t="s">
        <v>39</v>
      </c>
      <c r="F13" s="36"/>
      <c r="G13" s="14">
        <f>IF(C13&lt;(DATE(2017,6,13)),IF(C13&lt;(DATE(2016,12,13)),IF(C13&lt;(DATE(2016,6,13)),0,100),200),300)</f>
        <v>300</v>
      </c>
      <c r="H13" s="13"/>
    </row>
    <row r="14" spans="1:9" ht="25.5">
      <c r="A14" s="9">
        <v>13</v>
      </c>
      <c r="B14" s="10" t="s">
        <v>14</v>
      </c>
      <c r="C14" s="5">
        <v>60</v>
      </c>
      <c r="D14" s="11" t="s">
        <v>22</v>
      </c>
      <c r="E14" s="11" t="s">
        <v>35</v>
      </c>
      <c r="F14" s="35"/>
      <c r="G14" s="12">
        <f>IF(C14&lt;61,C14*7,420)</f>
        <v>420</v>
      </c>
      <c r="H14" s="13"/>
      <c r="I14" s="3"/>
    </row>
    <row r="15" spans="1:9">
      <c r="A15" s="9">
        <v>14</v>
      </c>
      <c r="B15" s="10" t="s">
        <v>15</v>
      </c>
      <c r="C15" s="6">
        <v>6</v>
      </c>
      <c r="D15" s="11" t="s">
        <v>22</v>
      </c>
      <c r="E15" s="11" t="s">
        <v>36</v>
      </c>
      <c r="F15" s="35"/>
      <c r="G15" s="14">
        <f>IF(C15&lt;7,C15*50,300)</f>
        <v>300</v>
      </c>
      <c r="H15" s="13"/>
    </row>
    <row r="16" spans="1:9">
      <c r="A16" s="9">
        <v>15</v>
      </c>
      <c r="B16" s="10" t="s">
        <v>16</v>
      </c>
      <c r="C16" s="5">
        <v>1</v>
      </c>
      <c r="D16" s="11" t="s">
        <v>21</v>
      </c>
      <c r="E16" s="11" t="s">
        <v>37</v>
      </c>
      <c r="F16" s="35"/>
      <c r="G16" s="12">
        <f>C16*70</f>
        <v>70</v>
      </c>
      <c r="H16" s="13"/>
    </row>
    <row r="17" spans="1:11">
      <c r="A17" s="9">
        <v>16</v>
      </c>
      <c r="B17" s="10" t="s">
        <v>17</v>
      </c>
      <c r="C17" s="6">
        <v>1</v>
      </c>
      <c r="D17" s="11" t="s">
        <v>21</v>
      </c>
      <c r="E17" s="11" t="s">
        <v>38</v>
      </c>
      <c r="F17" s="35"/>
      <c r="G17" s="14">
        <f>C17*50</f>
        <v>50</v>
      </c>
      <c r="H17" s="13"/>
      <c r="J17" s="3"/>
      <c r="K17" s="3"/>
    </row>
    <row r="18" spans="1:11">
      <c r="A18" s="9">
        <v>17</v>
      </c>
      <c r="B18" s="10" t="s">
        <v>18</v>
      </c>
      <c r="C18" s="5">
        <v>1</v>
      </c>
      <c r="D18" s="11" t="s">
        <v>21</v>
      </c>
      <c r="E18" s="11" t="s">
        <v>32</v>
      </c>
      <c r="F18" s="35"/>
      <c r="G18" s="12">
        <f>C18*100</f>
        <v>100</v>
      </c>
      <c r="H18" s="13"/>
      <c r="J18" s="3"/>
      <c r="K18" s="3"/>
    </row>
    <row r="19" spans="1:11">
      <c r="A19" s="9">
        <v>18</v>
      </c>
      <c r="B19" s="10" t="s">
        <v>19</v>
      </c>
      <c r="C19" s="6">
        <v>1</v>
      </c>
      <c r="D19" s="11" t="s">
        <v>21</v>
      </c>
      <c r="E19" s="11" t="s">
        <v>32</v>
      </c>
      <c r="F19" s="35"/>
      <c r="G19" s="14">
        <f>C19*100</f>
        <v>100</v>
      </c>
      <c r="H19" s="13"/>
      <c r="J19" s="3"/>
      <c r="K19" s="3"/>
    </row>
    <row r="20" spans="1:11" ht="38.25">
      <c r="A20" s="15">
        <v>19</v>
      </c>
      <c r="B20" s="16" t="s">
        <v>20</v>
      </c>
      <c r="C20" s="8">
        <v>1</v>
      </c>
      <c r="D20" s="17" t="s">
        <v>21</v>
      </c>
      <c r="E20" s="17" t="s">
        <v>32</v>
      </c>
      <c r="F20" s="37"/>
      <c r="G20" s="18">
        <f>C20*100</f>
        <v>100</v>
      </c>
      <c r="H20" s="13"/>
    </row>
    <row r="21" spans="1:11">
      <c r="A21" s="19"/>
      <c r="B21" s="20"/>
      <c r="C21" s="21"/>
      <c r="D21" s="21"/>
      <c r="E21" s="21"/>
      <c r="F21" s="21"/>
      <c r="G21" s="22">
        <f>SUM(G2:G20)</f>
        <v>3560</v>
      </c>
      <c r="H21" s="13"/>
    </row>
    <row r="22" spans="1:11" ht="13.5" thickBot="1">
      <c r="A22" s="23"/>
      <c r="B22" s="24"/>
      <c r="C22" s="25"/>
      <c r="D22" s="25"/>
      <c r="E22" s="25"/>
      <c r="F22" s="25"/>
      <c r="G22" s="25"/>
      <c r="H22" s="26"/>
    </row>
  </sheetData>
  <pageMargins left="0.7" right="0.7" top="0.75" bottom="0.75" header="0.3" footer="0.3"/>
  <pageSetup paperSize="9" orientation="portrait" r:id="rId1"/>
  <ignoredErrors>
    <ignoredError sqref="G7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Z172"/>
  <sheetViews>
    <sheetView tabSelected="1" workbookViewId="0">
      <selection activeCell="A172" sqref="A172"/>
    </sheetView>
  </sheetViews>
  <sheetFormatPr defaultRowHeight="15"/>
  <cols>
    <col min="1" max="1" width="17.7109375" style="57" customWidth="1"/>
    <col min="2" max="2" width="17.7109375" style="58" customWidth="1"/>
    <col min="3" max="12" width="5.42578125" style="57" customWidth="1"/>
    <col min="13" max="13" width="9.140625" style="58"/>
    <col min="14" max="14" width="9.140625" style="58" customWidth="1"/>
    <col min="15" max="18" width="9.140625" style="57"/>
    <col min="19" max="19" width="13.5703125" style="57" customWidth="1"/>
    <col min="20" max="20" width="9" style="57" customWidth="1"/>
    <col min="21" max="23" width="9.140625" style="57"/>
    <col min="24" max="24" width="15" style="57" customWidth="1"/>
    <col min="25" max="36" width="9.140625" style="57"/>
    <col min="37" max="37" width="10.7109375" style="57" bestFit="1" customWidth="1"/>
    <col min="38" max="16384" width="9.140625" style="57"/>
  </cols>
  <sheetData>
    <row r="1" spans="1:52" ht="85.5" customHeight="1">
      <c r="A1" s="33" t="s">
        <v>41</v>
      </c>
      <c r="B1" s="48" t="s">
        <v>2</v>
      </c>
      <c r="C1" s="67" t="s">
        <v>50</v>
      </c>
      <c r="D1" s="67"/>
      <c r="E1" s="67"/>
      <c r="F1" s="67"/>
      <c r="G1" s="67"/>
      <c r="H1" s="67"/>
      <c r="I1" s="67"/>
      <c r="J1" s="67"/>
      <c r="K1" s="67"/>
      <c r="L1" s="67"/>
      <c r="M1" s="68" t="s">
        <v>5</v>
      </c>
      <c r="N1" s="68"/>
      <c r="O1" s="66" t="s">
        <v>46</v>
      </c>
      <c r="P1" s="66"/>
      <c r="Q1" s="69" t="s">
        <v>47</v>
      </c>
      <c r="R1" s="69"/>
      <c r="S1" s="56" t="s">
        <v>219</v>
      </c>
      <c r="T1" s="66" t="s">
        <v>48</v>
      </c>
      <c r="U1" s="66"/>
      <c r="V1" s="69" t="s">
        <v>49</v>
      </c>
      <c r="W1" s="69"/>
      <c r="X1" s="56" t="s">
        <v>220</v>
      </c>
      <c r="Y1" s="66" t="s">
        <v>10</v>
      </c>
      <c r="Z1" s="66"/>
      <c r="AA1" s="69" t="s">
        <v>11</v>
      </c>
      <c r="AB1" s="69"/>
      <c r="AC1" s="66" t="s">
        <v>24</v>
      </c>
      <c r="AD1" s="66"/>
      <c r="AE1" s="69" t="s">
        <v>25</v>
      </c>
      <c r="AF1" s="69"/>
      <c r="AG1" s="66" t="s">
        <v>26</v>
      </c>
      <c r="AH1" s="66"/>
      <c r="AI1" s="69" t="s">
        <v>12</v>
      </c>
      <c r="AJ1" s="69"/>
      <c r="AK1" s="66" t="s">
        <v>13</v>
      </c>
      <c r="AL1" s="66"/>
      <c r="AM1" s="69" t="s">
        <v>14</v>
      </c>
      <c r="AN1" s="69"/>
      <c r="AO1" s="66" t="s">
        <v>15</v>
      </c>
      <c r="AP1" s="66"/>
      <c r="AQ1" s="69" t="s">
        <v>16</v>
      </c>
      <c r="AR1" s="69"/>
      <c r="AS1" s="66" t="s">
        <v>17</v>
      </c>
      <c r="AT1" s="66"/>
      <c r="AU1" s="69" t="s">
        <v>18</v>
      </c>
      <c r="AV1" s="69"/>
      <c r="AW1" s="66" t="s">
        <v>19</v>
      </c>
      <c r="AX1" s="66"/>
      <c r="AY1" s="69" t="s">
        <v>20</v>
      </c>
      <c r="AZ1" s="69"/>
    </row>
    <row r="2" spans="1:52" s="63" customFormat="1" ht="71.25" customHeight="1">
      <c r="A2" s="34"/>
      <c r="B2" s="49"/>
      <c r="C2" s="34">
        <v>1</v>
      </c>
      <c r="D2" s="39" t="s">
        <v>51</v>
      </c>
      <c r="E2" s="34">
        <v>2</v>
      </c>
      <c r="F2" s="39" t="s">
        <v>51</v>
      </c>
      <c r="G2" s="34">
        <v>3</v>
      </c>
      <c r="H2" s="39" t="s">
        <v>51</v>
      </c>
      <c r="I2" s="34">
        <v>4</v>
      </c>
      <c r="J2" s="39" t="s">
        <v>51</v>
      </c>
      <c r="K2" s="34">
        <v>5</v>
      </c>
      <c r="L2" s="39" t="s">
        <v>51</v>
      </c>
      <c r="M2" s="70" t="s">
        <v>6</v>
      </c>
      <c r="N2" s="70"/>
      <c r="O2" s="67" t="s">
        <v>27</v>
      </c>
      <c r="P2" s="67"/>
      <c r="Q2" s="67" t="s">
        <v>27</v>
      </c>
      <c r="R2" s="67"/>
      <c r="S2" s="40"/>
      <c r="T2" s="67" t="s">
        <v>27</v>
      </c>
      <c r="U2" s="67"/>
      <c r="V2" s="67" t="s">
        <v>27</v>
      </c>
      <c r="W2" s="67"/>
      <c r="X2" s="40"/>
      <c r="Y2" s="67" t="s">
        <v>21</v>
      </c>
      <c r="Z2" s="67"/>
      <c r="AA2" s="67" t="s">
        <v>21</v>
      </c>
      <c r="AB2" s="67"/>
      <c r="AC2" s="67" t="s">
        <v>28</v>
      </c>
      <c r="AD2" s="67"/>
      <c r="AE2" s="67" t="s">
        <v>28</v>
      </c>
      <c r="AF2" s="67"/>
      <c r="AG2" s="67" t="s">
        <v>28</v>
      </c>
      <c r="AH2" s="67"/>
      <c r="AI2" s="67" t="s">
        <v>21</v>
      </c>
      <c r="AJ2" s="67"/>
      <c r="AK2" s="67" t="s">
        <v>23</v>
      </c>
      <c r="AL2" s="67"/>
      <c r="AM2" s="67" t="s">
        <v>22</v>
      </c>
      <c r="AN2" s="67"/>
      <c r="AO2" s="67" t="s">
        <v>22</v>
      </c>
      <c r="AP2" s="67"/>
      <c r="AQ2" s="67" t="s">
        <v>21</v>
      </c>
      <c r="AR2" s="67"/>
      <c r="AS2" s="67" t="s">
        <v>21</v>
      </c>
      <c r="AT2" s="67"/>
      <c r="AU2" s="67" t="s">
        <v>21</v>
      </c>
      <c r="AV2" s="67"/>
      <c r="AW2" s="67" t="s">
        <v>21</v>
      </c>
      <c r="AX2" s="67"/>
      <c r="AY2" s="67" t="s">
        <v>21</v>
      </c>
      <c r="AZ2" s="67"/>
    </row>
    <row r="3" spans="1:52">
      <c r="A3" s="41" t="s">
        <v>53</v>
      </c>
      <c r="B3" s="50" t="s">
        <v>43</v>
      </c>
      <c r="C3" s="41" t="s">
        <v>52</v>
      </c>
      <c r="D3" s="41"/>
      <c r="E3" s="41" t="s">
        <v>52</v>
      </c>
      <c r="F3" s="41"/>
      <c r="G3" s="41" t="s">
        <v>52</v>
      </c>
      <c r="H3" s="41"/>
      <c r="I3" s="41" t="s">
        <v>52</v>
      </c>
      <c r="J3" s="41"/>
      <c r="K3" s="41" t="s">
        <v>52</v>
      </c>
      <c r="L3" s="41"/>
      <c r="M3" s="53" t="s">
        <v>42</v>
      </c>
      <c r="N3" s="53" t="s">
        <v>2</v>
      </c>
      <c r="O3" s="41" t="s">
        <v>42</v>
      </c>
      <c r="P3" s="41" t="s">
        <v>2</v>
      </c>
      <c r="Q3" s="41" t="s">
        <v>42</v>
      </c>
      <c r="R3" s="41" t="s">
        <v>2</v>
      </c>
      <c r="S3" s="41"/>
      <c r="T3" s="41" t="s">
        <v>42</v>
      </c>
      <c r="U3" s="41" t="s">
        <v>2</v>
      </c>
      <c r="V3" s="41" t="s">
        <v>42</v>
      </c>
      <c r="W3" s="41" t="s">
        <v>2</v>
      </c>
      <c r="X3" s="41"/>
      <c r="Y3" s="41" t="s">
        <v>42</v>
      </c>
      <c r="Z3" s="41" t="s">
        <v>2</v>
      </c>
      <c r="AA3" s="41" t="s">
        <v>42</v>
      </c>
      <c r="AB3" s="41" t="s">
        <v>2</v>
      </c>
      <c r="AC3" s="41" t="s">
        <v>42</v>
      </c>
      <c r="AD3" s="41" t="s">
        <v>2</v>
      </c>
      <c r="AE3" s="41" t="s">
        <v>42</v>
      </c>
      <c r="AF3" s="41" t="s">
        <v>2</v>
      </c>
      <c r="AG3" s="41" t="s">
        <v>42</v>
      </c>
      <c r="AH3" s="41" t="s">
        <v>2</v>
      </c>
      <c r="AI3" s="41" t="s">
        <v>42</v>
      </c>
      <c r="AJ3" s="41" t="s">
        <v>2</v>
      </c>
      <c r="AK3" s="41" t="s">
        <v>42</v>
      </c>
      <c r="AL3" s="41" t="s">
        <v>2</v>
      </c>
      <c r="AM3" s="41" t="s">
        <v>42</v>
      </c>
      <c r="AN3" s="41" t="s">
        <v>2</v>
      </c>
      <c r="AO3" s="41" t="s">
        <v>42</v>
      </c>
      <c r="AP3" s="41" t="s">
        <v>2</v>
      </c>
      <c r="AQ3" s="41" t="s">
        <v>42</v>
      </c>
      <c r="AR3" s="41" t="s">
        <v>2</v>
      </c>
      <c r="AS3" s="41" t="s">
        <v>42</v>
      </c>
      <c r="AT3" s="41" t="s">
        <v>2</v>
      </c>
      <c r="AU3" s="41" t="s">
        <v>42</v>
      </c>
      <c r="AV3" s="41" t="s">
        <v>2</v>
      </c>
      <c r="AW3" s="41" t="s">
        <v>42</v>
      </c>
      <c r="AX3" s="41" t="s">
        <v>2</v>
      </c>
      <c r="AY3" s="41" t="s">
        <v>42</v>
      </c>
      <c r="AZ3" s="61" t="s">
        <v>2</v>
      </c>
    </row>
    <row r="4" spans="1:52">
      <c r="A4" s="42" t="s">
        <v>177</v>
      </c>
      <c r="B4" s="51">
        <f t="shared" ref="B4:B35" si="0">N4+S4+X4+Z4+AB4+AD4+AF4+AH4+AJ4+AL4+AN4+AP4+AR4+AT4+AV4+AX4+AZ4</f>
        <v>2181.8000000000002</v>
      </c>
      <c r="C4" s="43">
        <v>201</v>
      </c>
      <c r="D4" s="43" t="s">
        <v>54</v>
      </c>
      <c r="E4" s="43">
        <v>209</v>
      </c>
      <c r="F4" s="43" t="s">
        <v>54</v>
      </c>
      <c r="G4" s="43">
        <v>220</v>
      </c>
      <c r="H4" s="43" t="s">
        <v>54</v>
      </c>
      <c r="I4" s="43">
        <v>202</v>
      </c>
      <c r="J4" s="43" t="s">
        <v>55</v>
      </c>
      <c r="K4" s="43">
        <v>206</v>
      </c>
      <c r="L4" s="43" t="s">
        <v>55</v>
      </c>
      <c r="M4" s="52">
        <v>8.3800000000000008</v>
      </c>
      <c r="N4" s="54">
        <f t="shared" ref="N4:N35" si="1">110*M4</f>
        <v>921.80000000000007</v>
      </c>
      <c r="O4" s="43">
        <v>2</v>
      </c>
      <c r="P4" s="45">
        <f t="shared" ref="P4:P35" si="2">O4*200</f>
        <v>400</v>
      </c>
      <c r="Q4" s="43">
        <v>0</v>
      </c>
      <c r="R4" s="45">
        <f t="shared" ref="R4:R35" si="3">Q4*0.3*200</f>
        <v>0</v>
      </c>
      <c r="S4" s="44">
        <f t="shared" ref="S4:S35" si="4">P4+R4</f>
        <v>400</v>
      </c>
      <c r="T4" s="43">
        <v>2</v>
      </c>
      <c r="U4" s="45">
        <f t="shared" ref="U4:U35" si="5">T4*100</f>
        <v>200</v>
      </c>
      <c r="V4" s="43"/>
      <c r="W4" s="45">
        <f t="shared" ref="W4:W35" si="6">V4*0.3*100</f>
        <v>0</v>
      </c>
      <c r="X4" s="44">
        <f t="shared" ref="X4:X35" si="7">U4+W4</f>
        <v>200</v>
      </c>
      <c r="Y4" s="43"/>
      <c r="Z4" s="44">
        <f t="shared" ref="Z4:Z35" si="8">150*Y4</f>
        <v>0</v>
      </c>
      <c r="AA4" s="43"/>
      <c r="AB4" s="44">
        <f t="shared" ref="AB4:AB35" si="9">100*AA4</f>
        <v>0</v>
      </c>
      <c r="AC4" s="43">
        <v>3</v>
      </c>
      <c r="AD4" s="44">
        <f t="shared" ref="AD4:AD35" si="10">IF(AC4=1,30,IF(AC4=2,50,IF(AC4=3,70,0)))</f>
        <v>70</v>
      </c>
      <c r="AE4" s="43">
        <v>3</v>
      </c>
      <c r="AF4" s="44">
        <f t="shared" ref="AF4:AF35" si="11">IF(AE4=1,30,IF(AE4=2,50,IF(AE4=3,70,0)))</f>
        <v>70</v>
      </c>
      <c r="AG4" s="43"/>
      <c r="AH4" s="44">
        <f t="shared" ref="AH4:AH35" si="12">IF(AG4=1,30,IF(AG4=2,50,IF(AG4=3,70,0)))</f>
        <v>0</v>
      </c>
      <c r="AI4" s="43"/>
      <c r="AJ4" s="44">
        <f t="shared" ref="AJ4:AJ35" si="13">AI4*80</f>
        <v>0</v>
      </c>
      <c r="AK4" s="46">
        <v>38439</v>
      </c>
      <c r="AL4" s="44">
        <f t="shared" ref="AL4:AL35" si="14">IF(AK4&lt;(DATE(2017,6,13)),IF(AK4&lt;(DATE(2016,12,13)),IF(AK4&lt;(DATE(2016,6,13)),0,100),200),300)</f>
        <v>0</v>
      </c>
      <c r="AM4" s="43">
        <v>60</v>
      </c>
      <c r="AN4" s="44">
        <f t="shared" ref="AN4:AN35" si="15">IF(AM4&lt;61,AM4*7,420)</f>
        <v>420</v>
      </c>
      <c r="AO4" s="43">
        <v>2</v>
      </c>
      <c r="AP4" s="44">
        <f t="shared" ref="AP4:AP35" si="16">IF(AO4&lt;7,AO4*50,300)</f>
        <v>100</v>
      </c>
      <c r="AQ4" s="43"/>
      <c r="AR4" s="44">
        <f t="shared" ref="AR4:AR35" si="17">AQ4*70</f>
        <v>0</v>
      </c>
      <c r="AS4" s="43">
        <v>0</v>
      </c>
      <c r="AT4" s="44">
        <f t="shared" ref="AT4:AT35" si="18">50*AS4</f>
        <v>0</v>
      </c>
      <c r="AU4" s="43"/>
      <c r="AV4" s="44">
        <f t="shared" ref="AV4:AV35" si="19">100*AU4</f>
        <v>0</v>
      </c>
      <c r="AW4" s="43"/>
      <c r="AX4" s="44">
        <f t="shared" ref="AX4:AX35" si="20">100*AW4</f>
        <v>0</v>
      </c>
      <c r="AY4" s="43"/>
      <c r="AZ4" s="62">
        <f t="shared" ref="AZ4:AZ35" si="21">100*AY4</f>
        <v>0</v>
      </c>
    </row>
    <row r="5" spans="1:52">
      <c r="A5" s="42" t="s">
        <v>63</v>
      </c>
      <c r="B5" s="51">
        <f t="shared" si="0"/>
        <v>1799.3</v>
      </c>
      <c r="C5" s="43">
        <v>241</v>
      </c>
      <c r="D5" s="43" t="s">
        <v>55</v>
      </c>
      <c r="E5" s="43">
        <v>245</v>
      </c>
      <c r="F5" s="43" t="s">
        <v>55</v>
      </c>
      <c r="G5" s="43">
        <v>239</v>
      </c>
      <c r="H5" s="43" t="s">
        <v>55</v>
      </c>
      <c r="I5" s="43">
        <v>238</v>
      </c>
      <c r="J5" s="43" t="s">
        <v>55</v>
      </c>
      <c r="K5" s="43"/>
      <c r="L5" s="43"/>
      <c r="M5" s="52">
        <v>7.13</v>
      </c>
      <c r="N5" s="54">
        <f t="shared" si="1"/>
        <v>784.3</v>
      </c>
      <c r="O5" s="43">
        <v>2</v>
      </c>
      <c r="P5" s="45">
        <f t="shared" si="2"/>
        <v>400</v>
      </c>
      <c r="Q5" s="43"/>
      <c r="R5" s="45">
        <f t="shared" si="3"/>
        <v>0</v>
      </c>
      <c r="S5" s="44">
        <f t="shared" si="4"/>
        <v>400</v>
      </c>
      <c r="T5" s="43">
        <v>2</v>
      </c>
      <c r="U5" s="45">
        <f t="shared" si="5"/>
        <v>200</v>
      </c>
      <c r="V5" s="43"/>
      <c r="W5" s="45">
        <f t="shared" si="6"/>
        <v>0</v>
      </c>
      <c r="X5" s="44">
        <f t="shared" si="7"/>
        <v>200</v>
      </c>
      <c r="Y5" s="43"/>
      <c r="Z5" s="44">
        <f t="shared" si="8"/>
        <v>0</v>
      </c>
      <c r="AA5" s="43"/>
      <c r="AB5" s="44">
        <f t="shared" si="9"/>
        <v>0</v>
      </c>
      <c r="AC5" s="43"/>
      <c r="AD5" s="44">
        <f t="shared" si="10"/>
        <v>0</v>
      </c>
      <c r="AE5" s="43"/>
      <c r="AF5" s="44">
        <f t="shared" si="11"/>
        <v>0</v>
      </c>
      <c r="AG5" s="43"/>
      <c r="AH5" s="44">
        <f t="shared" si="12"/>
        <v>0</v>
      </c>
      <c r="AI5" s="43"/>
      <c r="AJ5" s="44">
        <f t="shared" si="13"/>
        <v>0</v>
      </c>
      <c r="AK5" s="46">
        <v>40564</v>
      </c>
      <c r="AL5" s="44">
        <f t="shared" si="14"/>
        <v>0</v>
      </c>
      <c r="AM5" s="43">
        <v>45</v>
      </c>
      <c r="AN5" s="44">
        <f t="shared" si="15"/>
        <v>315</v>
      </c>
      <c r="AO5" s="43">
        <v>2</v>
      </c>
      <c r="AP5" s="44">
        <f t="shared" si="16"/>
        <v>100</v>
      </c>
      <c r="AQ5" s="43"/>
      <c r="AR5" s="44">
        <f t="shared" si="17"/>
        <v>0</v>
      </c>
      <c r="AS5" s="43">
        <v>0</v>
      </c>
      <c r="AT5" s="44">
        <f t="shared" si="18"/>
        <v>0</v>
      </c>
      <c r="AU5" s="43"/>
      <c r="AV5" s="44">
        <f t="shared" si="19"/>
        <v>0</v>
      </c>
      <c r="AW5" s="43"/>
      <c r="AX5" s="44">
        <f t="shared" si="20"/>
        <v>0</v>
      </c>
      <c r="AY5" s="43"/>
      <c r="AZ5" s="62">
        <f t="shared" si="21"/>
        <v>0</v>
      </c>
    </row>
    <row r="6" spans="1:52">
      <c r="A6" s="42" t="s">
        <v>170</v>
      </c>
      <c r="B6" s="51">
        <f t="shared" si="0"/>
        <v>1744.7</v>
      </c>
      <c r="C6" s="43">
        <v>203</v>
      </c>
      <c r="D6" s="43" t="s">
        <v>54</v>
      </c>
      <c r="E6" s="43">
        <v>205</v>
      </c>
      <c r="F6" s="43" t="s">
        <v>55</v>
      </c>
      <c r="G6" s="43">
        <v>206</v>
      </c>
      <c r="H6" s="43" t="s">
        <v>55</v>
      </c>
      <c r="I6" s="43">
        <v>207</v>
      </c>
      <c r="J6" s="43" t="s">
        <v>55</v>
      </c>
      <c r="K6" s="43">
        <v>204</v>
      </c>
      <c r="L6" s="43" t="s">
        <v>55</v>
      </c>
      <c r="M6" s="52">
        <v>8.07</v>
      </c>
      <c r="N6" s="54">
        <f t="shared" si="1"/>
        <v>887.7</v>
      </c>
      <c r="O6" s="43">
        <v>2</v>
      </c>
      <c r="P6" s="45">
        <f t="shared" si="2"/>
        <v>400</v>
      </c>
      <c r="Q6" s="43"/>
      <c r="R6" s="45">
        <f t="shared" si="3"/>
        <v>0</v>
      </c>
      <c r="S6" s="44">
        <f t="shared" si="4"/>
        <v>400</v>
      </c>
      <c r="T6" s="43"/>
      <c r="U6" s="45">
        <f t="shared" si="5"/>
        <v>0</v>
      </c>
      <c r="V6" s="43"/>
      <c r="W6" s="45">
        <f t="shared" si="6"/>
        <v>0</v>
      </c>
      <c r="X6" s="44">
        <f t="shared" si="7"/>
        <v>0</v>
      </c>
      <c r="Y6" s="43"/>
      <c r="Z6" s="44">
        <f t="shared" si="8"/>
        <v>0</v>
      </c>
      <c r="AA6" s="43"/>
      <c r="AB6" s="44">
        <f t="shared" si="9"/>
        <v>0</v>
      </c>
      <c r="AC6" s="43"/>
      <c r="AD6" s="44">
        <f t="shared" si="10"/>
        <v>0</v>
      </c>
      <c r="AE6" s="43"/>
      <c r="AF6" s="44">
        <f t="shared" si="11"/>
        <v>0</v>
      </c>
      <c r="AG6" s="43"/>
      <c r="AH6" s="44">
        <f t="shared" si="12"/>
        <v>0</v>
      </c>
      <c r="AI6" s="43"/>
      <c r="AJ6" s="44">
        <f t="shared" si="13"/>
        <v>0</v>
      </c>
      <c r="AK6" s="46">
        <v>41292</v>
      </c>
      <c r="AL6" s="44">
        <f t="shared" si="14"/>
        <v>0</v>
      </c>
      <c r="AM6" s="43">
        <v>51</v>
      </c>
      <c r="AN6" s="44">
        <f t="shared" si="15"/>
        <v>357</v>
      </c>
      <c r="AO6" s="43">
        <v>2</v>
      </c>
      <c r="AP6" s="44">
        <f t="shared" si="16"/>
        <v>100</v>
      </c>
      <c r="AQ6" s="43"/>
      <c r="AR6" s="44">
        <f t="shared" si="17"/>
        <v>0</v>
      </c>
      <c r="AS6" s="43">
        <v>0</v>
      </c>
      <c r="AT6" s="44">
        <f t="shared" si="18"/>
        <v>0</v>
      </c>
      <c r="AU6" s="43"/>
      <c r="AV6" s="44">
        <f t="shared" si="19"/>
        <v>0</v>
      </c>
      <c r="AW6" s="43"/>
      <c r="AX6" s="44">
        <f t="shared" si="20"/>
        <v>0</v>
      </c>
      <c r="AY6" s="43"/>
      <c r="AZ6" s="62">
        <f t="shared" si="21"/>
        <v>0</v>
      </c>
    </row>
    <row r="7" spans="1:52">
      <c r="A7" s="42" t="s">
        <v>135</v>
      </c>
      <c r="B7" s="51">
        <f t="shared" si="0"/>
        <v>1673.1000000000001</v>
      </c>
      <c r="C7" s="43">
        <v>263</v>
      </c>
      <c r="D7" s="43" t="s">
        <v>54</v>
      </c>
      <c r="E7" s="43"/>
      <c r="F7" s="43"/>
      <c r="G7" s="43"/>
      <c r="H7" s="43"/>
      <c r="I7" s="43"/>
      <c r="J7" s="43"/>
      <c r="K7" s="43"/>
      <c r="L7" s="43"/>
      <c r="M7" s="52">
        <v>8.2100000000000009</v>
      </c>
      <c r="N7" s="54">
        <f t="shared" si="1"/>
        <v>903.10000000000014</v>
      </c>
      <c r="O7" s="43">
        <v>2</v>
      </c>
      <c r="P7" s="45">
        <f t="shared" si="2"/>
        <v>400</v>
      </c>
      <c r="Q7" s="43"/>
      <c r="R7" s="45">
        <f t="shared" si="3"/>
        <v>0</v>
      </c>
      <c r="S7" s="44">
        <f t="shared" si="4"/>
        <v>400</v>
      </c>
      <c r="T7" s="43"/>
      <c r="U7" s="45">
        <f t="shared" si="5"/>
        <v>0</v>
      </c>
      <c r="V7" s="43"/>
      <c r="W7" s="45">
        <f t="shared" si="6"/>
        <v>0</v>
      </c>
      <c r="X7" s="44">
        <f t="shared" si="7"/>
        <v>0</v>
      </c>
      <c r="Y7" s="43"/>
      <c r="Z7" s="44">
        <f t="shared" si="8"/>
        <v>0</v>
      </c>
      <c r="AA7" s="43"/>
      <c r="AB7" s="44">
        <f t="shared" si="9"/>
        <v>0</v>
      </c>
      <c r="AC7" s="43">
        <v>3</v>
      </c>
      <c r="AD7" s="44">
        <f t="shared" si="10"/>
        <v>70</v>
      </c>
      <c r="AE7" s="43"/>
      <c r="AF7" s="44">
        <f t="shared" si="11"/>
        <v>0</v>
      </c>
      <c r="AG7" s="43"/>
      <c r="AH7" s="44">
        <f t="shared" si="12"/>
        <v>0</v>
      </c>
      <c r="AI7" s="43"/>
      <c r="AJ7" s="44">
        <f t="shared" si="13"/>
        <v>0</v>
      </c>
      <c r="AK7" s="46">
        <v>43243</v>
      </c>
      <c r="AL7" s="44">
        <f t="shared" si="14"/>
        <v>300</v>
      </c>
      <c r="AM7" s="43"/>
      <c r="AN7" s="44">
        <f t="shared" si="15"/>
        <v>0</v>
      </c>
      <c r="AO7" s="43"/>
      <c r="AP7" s="44">
        <f t="shared" si="16"/>
        <v>0</v>
      </c>
      <c r="AQ7" s="43"/>
      <c r="AR7" s="44">
        <f t="shared" si="17"/>
        <v>0</v>
      </c>
      <c r="AS7" s="43">
        <v>0</v>
      </c>
      <c r="AT7" s="44">
        <f t="shared" si="18"/>
        <v>0</v>
      </c>
      <c r="AU7" s="43"/>
      <c r="AV7" s="44">
        <f t="shared" si="19"/>
        <v>0</v>
      </c>
      <c r="AW7" s="43"/>
      <c r="AX7" s="44">
        <f t="shared" si="20"/>
        <v>0</v>
      </c>
      <c r="AY7" s="43"/>
      <c r="AZ7" s="62">
        <f t="shared" si="21"/>
        <v>0</v>
      </c>
    </row>
    <row r="8" spans="1:52">
      <c r="A8" s="43" t="s">
        <v>145</v>
      </c>
      <c r="B8" s="51">
        <f t="shared" si="0"/>
        <v>1618.3000000000002</v>
      </c>
      <c r="C8" s="43">
        <v>254</v>
      </c>
      <c r="D8" s="43" t="s">
        <v>54</v>
      </c>
      <c r="E8" s="43"/>
      <c r="F8" s="43"/>
      <c r="G8" s="43"/>
      <c r="H8" s="43"/>
      <c r="I8" s="43"/>
      <c r="J8" s="43"/>
      <c r="K8" s="43"/>
      <c r="L8" s="43"/>
      <c r="M8" s="52">
        <v>6.53</v>
      </c>
      <c r="N8" s="54">
        <f t="shared" si="1"/>
        <v>718.30000000000007</v>
      </c>
      <c r="O8" s="43">
        <v>2</v>
      </c>
      <c r="P8" s="45">
        <f t="shared" si="2"/>
        <v>400</v>
      </c>
      <c r="Q8" s="43"/>
      <c r="R8" s="45">
        <f t="shared" si="3"/>
        <v>0</v>
      </c>
      <c r="S8" s="44">
        <f t="shared" si="4"/>
        <v>400</v>
      </c>
      <c r="T8" s="43"/>
      <c r="U8" s="45">
        <f t="shared" si="5"/>
        <v>0</v>
      </c>
      <c r="V8" s="43"/>
      <c r="W8" s="45">
        <f t="shared" si="6"/>
        <v>0</v>
      </c>
      <c r="X8" s="44">
        <f t="shared" si="7"/>
        <v>0</v>
      </c>
      <c r="Y8" s="43">
        <v>1</v>
      </c>
      <c r="Z8" s="44">
        <f t="shared" si="8"/>
        <v>150</v>
      </c>
      <c r="AA8" s="43"/>
      <c r="AB8" s="44">
        <f t="shared" si="9"/>
        <v>0</v>
      </c>
      <c r="AC8" s="43"/>
      <c r="AD8" s="44">
        <f t="shared" si="10"/>
        <v>0</v>
      </c>
      <c r="AE8" s="43"/>
      <c r="AF8" s="44">
        <f t="shared" si="11"/>
        <v>0</v>
      </c>
      <c r="AG8" s="43"/>
      <c r="AH8" s="44">
        <f t="shared" si="12"/>
        <v>0</v>
      </c>
      <c r="AI8" s="43"/>
      <c r="AJ8" s="44">
        <f t="shared" si="13"/>
        <v>0</v>
      </c>
      <c r="AK8" s="46">
        <v>43131</v>
      </c>
      <c r="AL8" s="44">
        <f t="shared" si="14"/>
        <v>300</v>
      </c>
      <c r="AM8" s="43"/>
      <c r="AN8" s="44">
        <f t="shared" si="15"/>
        <v>0</v>
      </c>
      <c r="AO8" s="43">
        <v>1</v>
      </c>
      <c r="AP8" s="44">
        <f t="shared" si="16"/>
        <v>50</v>
      </c>
      <c r="AQ8" s="43"/>
      <c r="AR8" s="44">
        <f t="shared" si="17"/>
        <v>0</v>
      </c>
      <c r="AS8" s="43">
        <v>0</v>
      </c>
      <c r="AT8" s="44">
        <f t="shared" si="18"/>
        <v>0</v>
      </c>
      <c r="AU8" s="43"/>
      <c r="AV8" s="44">
        <f t="shared" si="19"/>
        <v>0</v>
      </c>
      <c r="AW8" s="43"/>
      <c r="AX8" s="44">
        <f t="shared" si="20"/>
        <v>0</v>
      </c>
      <c r="AY8" s="43"/>
      <c r="AZ8" s="62">
        <f t="shared" si="21"/>
        <v>0</v>
      </c>
    </row>
    <row r="9" spans="1:52">
      <c r="A9" s="42" t="s">
        <v>191</v>
      </c>
      <c r="B9" s="51">
        <f t="shared" si="0"/>
        <v>1606.2</v>
      </c>
      <c r="C9" s="43">
        <v>241</v>
      </c>
      <c r="D9" s="43" t="s">
        <v>54</v>
      </c>
      <c r="E9" s="43">
        <v>245</v>
      </c>
      <c r="F9" s="43" t="s">
        <v>54</v>
      </c>
      <c r="G9" s="43">
        <v>238</v>
      </c>
      <c r="H9" s="43" t="s">
        <v>54</v>
      </c>
      <c r="I9" s="43">
        <v>239</v>
      </c>
      <c r="J9" s="43" t="s">
        <v>54</v>
      </c>
      <c r="K9" s="43"/>
      <c r="L9" s="43"/>
      <c r="M9" s="52">
        <v>8.42</v>
      </c>
      <c r="N9" s="54">
        <f t="shared" si="1"/>
        <v>926.2</v>
      </c>
      <c r="O9" s="43"/>
      <c r="P9" s="45">
        <f t="shared" si="2"/>
        <v>0</v>
      </c>
      <c r="Q9" s="43"/>
      <c r="R9" s="45">
        <f t="shared" si="3"/>
        <v>0</v>
      </c>
      <c r="S9" s="44">
        <f t="shared" si="4"/>
        <v>0</v>
      </c>
      <c r="T9" s="43">
        <v>2</v>
      </c>
      <c r="U9" s="45">
        <f t="shared" si="5"/>
        <v>200</v>
      </c>
      <c r="V9" s="43"/>
      <c r="W9" s="45">
        <f t="shared" si="6"/>
        <v>0</v>
      </c>
      <c r="X9" s="44">
        <f t="shared" si="7"/>
        <v>200</v>
      </c>
      <c r="Y9" s="43"/>
      <c r="Z9" s="44">
        <f t="shared" si="8"/>
        <v>0</v>
      </c>
      <c r="AA9" s="43"/>
      <c r="AB9" s="44">
        <f t="shared" si="9"/>
        <v>0</v>
      </c>
      <c r="AC9" s="43">
        <v>3</v>
      </c>
      <c r="AD9" s="44">
        <f t="shared" si="10"/>
        <v>70</v>
      </c>
      <c r="AE9" s="43">
        <v>1</v>
      </c>
      <c r="AF9" s="44">
        <f t="shared" si="11"/>
        <v>30</v>
      </c>
      <c r="AG9" s="43"/>
      <c r="AH9" s="44">
        <f t="shared" si="12"/>
        <v>0</v>
      </c>
      <c r="AI9" s="42">
        <v>1</v>
      </c>
      <c r="AJ9" s="44">
        <f t="shared" si="13"/>
        <v>80</v>
      </c>
      <c r="AK9" s="46">
        <v>43175</v>
      </c>
      <c r="AL9" s="44">
        <f t="shared" si="14"/>
        <v>300</v>
      </c>
      <c r="AM9" s="43"/>
      <c r="AN9" s="44">
        <f t="shared" si="15"/>
        <v>0</v>
      </c>
      <c r="AO9" s="43"/>
      <c r="AP9" s="44">
        <f t="shared" si="16"/>
        <v>0</v>
      </c>
      <c r="AQ9" s="43"/>
      <c r="AR9" s="44">
        <f t="shared" si="17"/>
        <v>0</v>
      </c>
      <c r="AS9" s="43">
        <v>0</v>
      </c>
      <c r="AT9" s="44">
        <f t="shared" si="18"/>
        <v>0</v>
      </c>
      <c r="AU9" s="43"/>
      <c r="AV9" s="44">
        <f t="shared" si="19"/>
        <v>0</v>
      </c>
      <c r="AW9" s="43"/>
      <c r="AX9" s="44">
        <f t="shared" si="20"/>
        <v>0</v>
      </c>
      <c r="AY9" s="43"/>
      <c r="AZ9" s="62">
        <f t="shared" si="21"/>
        <v>0</v>
      </c>
    </row>
    <row r="10" spans="1:52">
      <c r="A10" s="43" t="s">
        <v>203</v>
      </c>
      <c r="B10" s="51">
        <f t="shared" si="0"/>
        <v>1573.6</v>
      </c>
      <c r="C10" s="43">
        <v>263</v>
      </c>
      <c r="D10" s="43" t="s">
        <v>54</v>
      </c>
      <c r="E10" s="43"/>
      <c r="F10" s="43"/>
      <c r="G10" s="43"/>
      <c r="H10" s="43"/>
      <c r="I10" s="43"/>
      <c r="J10" s="43"/>
      <c r="K10" s="43"/>
      <c r="L10" s="43"/>
      <c r="M10" s="52">
        <v>8.86</v>
      </c>
      <c r="N10" s="54">
        <f t="shared" si="1"/>
        <v>974.59999999999991</v>
      </c>
      <c r="O10" s="43"/>
      <c r="P10" s="45">
        <f t="shared" si="2"/>
        <v>0</v>
      </c>
      <c r="Q10" s="43"/>
      <c r="R10" s="45">
        <f t="shared" si="3"/>
        <v>0</v>
      </c>
      <c r="S10" s="44">
        <f t="shared" si="4"/>
        <v>0</v>
      </c>
      <c r="T10" s="43"/>
      <c r="U10" s="45">
        <f t="shared" si="5"/>
        <v>0</v>
      </c>
      <c r="V10" s="43"/>
      <c r="W10" s="45">
        <f t="shared" si="6"/>
        <v>0</v>
      </c>
      <c r="X10" s="44">
        <f t="shared" si="7"/>
        <v>0</v>
      </c>
      <c r="Y10" s="43"/>
      <c r="Z10" s="44">
        <f t="shared" si="8"/>
        <v>0</v>
      </c>
      <c r="AA10" s="43"/>
      <c r="AB10" s="44">
        <f t="shared" si="9"/>
        <v>0</v>
      </c>
      <c r="AC10" s="43">
        <v>3</v>
      </c>
      <c r="AD10" s="44">
        <f t="shared" si="10"/>
        <v>70</v>
      </c>
      <c r="AE10" s="43">
        <v>1</v>
      </c>
      <c r="AF10" s="44">
        <f t="shared" si="11"/>
        <v>30</v>
      </c>
      <c r="AG10" s="43"/>
      <c r="AH10" s="44">
        <f t="shared" si="12"/>
        <v>0</v>
      </c>
      <c r="AI10" s="43"/>
      <c r="AJ10" s="44">
        <f t="shared" si="13"/>
        <v>0</v>
      </c>
      <c r="AK10" s="46">
        <v>41355</v>
      </c>
      <c r="AL10" s="44">
        <f t="shared" si="14"/>
        <v>0</v>
      </c>
      <c r="AM10" s="43">
        <v>57</v>
      </c>
      <c r="AN10" s="44">
        <f t="shared" si="15"/>
        <v>399</v>
      </c>
      <c r="AO10" s="43">
        <v>2</v>
      </c>
      <c r="AP10" s="44">
        <f t="shared" si="16"/>
        <v>100</v>
      </c>
      <c r="AQ10" s="43"/>
      <c r="AR10" s="44">
        <f t="shared" si="17"/>
        <v>0</v>
      </c>
      <c r="AS10" s="43">
        <v>0</v>
      </c>
      <c r="AT10" s="44">
        <f t="shared" si="18"/>
        <v>0</v>
      </c>
      <c r="AU10" s="43"/>
      <c r="AV10" s="44">
        <f t="shared" si="19"/>
        <v>0</v>
      </c>
      <c r="AW10" s="43"/>
      <c r="AX10" s="44">
        <f t="shared" si="20"/>
        <v>0</v>
      </c>
      <c r="AY10" s="43"/>
      <c r="AZ10" s="62">
        <f t="shared" si="21"/>
        <v>0</v>
      </c>
    </row>
    <row r="11" spans="1:52">
      <c r="A11" s="42" t="s">
        <v>64</v>
      </c>
      <c r="B11" s="51">
        <f t="shared" si="0"/>
        <v>1569.5</v>
      </c>
      <c r="C11" s="43">
        <v>241</v>
      </c>
      <c r="D11" s="43" t="s">
        <v>54</v>
      </c>
      <c r="E11" s="43">
        <v>245</v>
      </c>
      <c r="F11" s="43" t="s">
        <v>54</v>
      </c>
      <c r="G11" s="43"/>
      <c r="H11" s="43"/>
      <c r="I11" s="43"/>
      <c r="J11" s="43"/>
      <c r="K11" s="43"/>
      <c r="L11" s="43"/>
      <c r="M11" s="52">
        <v>8.4499999999999993</v>
      </c>
      <c r="N11" s="54">
        <f t="shared" si="1"/>
        <v>929.49999999999989</v>
      </c>
      <c r="O11" s="43"/>
      <c r="P11" s="45">
        <f t="shared" si="2"/>
        <v>0</v>
      </c>
      <c r="Q11" s="43"/>
      <c r="R11" s="45">
        <f t="shared" si="3"/>
        <v>0</v>
      </c>
      <c r="S11" s="44">
        <f t="shared" si="4"/>
        <v>0</v>
      </c>
      <c r="T11" s="43"/>
      <c r="U11" s="45">
        <f t="shared" si="5"/>
        <v>0</v>
      </c>
      <c r="V11" s="43"/>
      <c r="W11" s="45">
        <f t="shared" si="6"/>
        <v>0</v>
      </c>
      <c r="X11" s="44">
        <f t="shared" si="7"/>
        <v>0</v>
      </c>
      <c r="Y11" s="43"/>
      <c r="Z11" s="44">
        <f t="shared" si="8"/>
        <v>0</v>
      </c>
      <c r="AA11" s="43"/>
      <c r="AB11" s="44">
        <f t="shared" si="9"/>
        <v>0</v>
      </c>
      <c r="AC11" s="43">
        <v>3</v>
      </c>
      <c r="AD11" s="44">
        <f t="shared" si="10"/>
        <v>70</v>
      </c>
      <c r="AE11" s="43"/>
      <c r="AF11" s="44">
        <f t="shared" si="11"/>
        <v>0</v>
      </c>
      <c r="AG11" s="43"/>
      <c r="AH11" s="44">
        <f t="shared" si="12"/>
        <v>0</v>
      </c>
      <c r="AI11" s="43"/>
      <c r="AJ11" s="44">
        <f t="shared" si="13"/>
        <v>0</v>
      </c>
      <c r="AK11" s="46">
        <v>39413</v>
      </c>
      <c r="AL11" s="44">
        <f t="shared" si="14"/>
        <v>0</v>
      </c>
      <c r="AM11" s="43">
        <v>60</v>
      </c>
      <c r="AN11" s="44">
        <f t="shared" si="15"/>
        <v>420</v>
      </c>
      <c r="AO11" s="43">
        <v>3</v>
      </c>
      <c r="AP11" s="44">
        <f t="shared" si="16"/>
        <v>150</v>
      </c>
      <c r="AQ11" s="43"/>
      <c r="AR11" s="44">
        <f t="shared" si="17"/>
        <v>0</v>
      </c>
      <c r="AS11" s="43">
        <v>0</v>
      </c>
      <c r="AT11" s="44">
        <f t="shared" si="18"/>
        <v>0</v>
      </c>
      <c r="AU11" s="43"/>
      <c r="AV11" s="44">
        <f t="shared" si="19"/>
        <v>0</v>
      </c>
      <c r="AW11" s="43"/>
      <c r="AX11" s="44">
        <f t="shared" si="20"/>
        <v>0</v>
      </c>
      <c r="AY11" s="43"/>
      <c r="AZ11" s="62">
        <f t="shared" si="21"/>
        <v>0</v>
      </c>
    </row>
    <row r="12" spans="1:52">
      <c r="A12" s="43" t="s">
        <v>181</v>
      </c>
      <c r="B12" s="51">
        <f t="shared" si="0"/>
        <v>1553</v>
      </c>
      <c r="C12" s="43">
        <v>244</v>
      </c>
      <c r="D12" s="43" t="s">
        <v>54</v>
      </c>
      <c r="E12" s="43"/>
      <c r="F12" s="43"/>
      <c r="G12" s="43"/>
      <c r="H12" s="43"/>
      <c r="I12" s="43"/>
      <c r="J12" s="43"/>
      <c r="K12" s="43"/>
      <c r="L12" s="43"/>
      <c r="M12" s="52">
        <v>7.3</v>
      </c>
      <c r="N12" s="54">
        <f t="shared" si="1"/>
        <v>803</v>
      </c>
      <c r="O12" s="43"/>
      <c r="P12" s="45">
        <f t="shared" si="2"/>
        <v>0</v>
      </c>
      <c r="Q12" s="43"/>
      <c r="R12" s="45">
        <f t="shared" si="3"/>
        <v>0</v>
      </c>
      <c r="S12" s="44">
        <f t="shared" si="4"/>
        <v>0</v>
      </c>
      <c r="T12" s="43">
        <v>2</v>
      </c>
      <c r="U12" s="45">
        <f t="shared" si="5"/>
        <v>200</v>
      </c>
      <c r="V12" s="43"/>
      <c r="W12" s="45">
        <f t="shared" si="6"/>
        <v>0</v>
      </c>
      <c r="X12" s="44">
        <f t="shared" si="7"/>
        <v>200</v>
      </c>
      <c r="Y12" s="43"/>
      <c r="Z12" s="44">
        <f t="shared" si="8"/>
        <v>0</v>
      </c>
      <c r="AA12" s="43"/>
      <c r="AB12" s="44">
        <f t="shared" si="9"/>
        <v>0</v>
      </c>
      <c r="AC12" s="43">
        <v>3</v>
      </c>
      <c r="AD12" s="44">
        <f t="shared" si="10"/>
        <v>70</v>
      </c>
      <c r="AE12" s="43">
        <v>1</v>
      </c>
      <c r="AF12" s="44">
        <f t="shared" si="11"/>
        <v>30</v>
      </c>
      <c r="AG12" s="43"/>
      <c r="AH12" s="44">
        <f t="shared" si="12"/>
        <v>0</v>
      </c>
      <c r="AI12" s="43"/>
      <c r="AJ12" s="44">
        <f t="shared" si="13"/>
        <v>0</v>
      </c>
      <c r="AK12" s="46">
        <v>39170</v>
      </c>
      <c r="AL12" s="44">
        <f t="shared" si="14"/>
        <v>0</v>
      </c>
      <c r="AM12" s="43">
        <v>50</v>
      </c>
      <c r="AN12" s="44">
        <f t="shared" si="15"/>
        <v>350</v>
      </c>
      <c r="AO12" s="43">
        <v>2</v>
      </c>
      <c r="AP12" s="44">
        <f t="shared" si="16"/>
        <v>100</v>
      </c>
      <c r="AQ12" s="43"/>
      <c r="AR12" s="44">
        <f t="shared" si="17"/>
        <v>0</v>
      </c>
      <c r="AS12" s="43">
        <v>0</v>
      </c>
      <c r="AT12" s="44">
        <f t="shared" si="18"/>
        <v>0</v>
      </c>
      <c r="AU12" s="43"/>
      <c r="AV12" s="44">
        <f t="shared" si="19"/>
        <v>0</v>
      </c>
      <c r="AW12" s="43"/>
      <c r="AX12" s="44">
        <f t="shared" si="20"/>
        <v>0</v>
      </c>
      <c r="AY12" s="43"/>
      <c r="AZ12" s="62">
        <f t="shared" si="21"/>
        <v>0</v>
      </c>
    </row>
    <row r="13" spans="1:52">
      <c r="A13" s="42" t="s">
        <v>123</v>
      </c>
      <c r="B13" s="51">
        <f t="shared" si="0"/>
        <v>1517.7</v>
      </c>
      <c r="C13" s="43">
        <v>205</v>
      </c>
      <c r="D13" s="43" t="s">
        <v>55</v>
      </c>
      <c r="E13" s="43">
        <v>206</v>
      </c>
      <c r="F13" s="43" t="s">
        <v>55</v>
      </c>
      <c r="G13" s="43">
        <v>207</v>
      </c>
      <c r="H13" s="43" t="s">
        <v>55</v>
      </c>
      <c r="I13" s="43">
        <v>204</v>
      </c>
      <c r="J13" s="43" t="s">
        <v>55</v>
      </c>
      <c r="K13" s="43">
        <v>203</v>
      </c>
      <c r="L13" s="43" t="s">
        <v>55</v>
      </c>
      <c r="M13" s="52">
        <v>8.17</v>
      </c>
      <c r="N13" s="54">
        <f t="shared" si="1"/>
        <v>898.7</v>
      </c>
      <c r="O13" s="43"/>
      <c r="P13" s="45">
        <f t="shared" si="2"/>
        <v>0</v>
      </c>
      <c r="Q13" s="43"/>
      <c r="R13" s="45">
        <f t="shared" si="3"/>
        <v>0</v>
      </c>
      <c r="S13" s="44">
        <f t="shared" si="4"/>
        <v>0</v>
      </c>
      <c r="T13" s="43">
        <v>2</v>
      </c>
      <c r="U13" s="45">
        <f t="shared" si="5"/>
        <v>200</v>
      </c>
      <c r="V13" s="43"/>
      <c r="W13" s="45">
        <f t="shared" si="6"/>
        <v>0</v>
      </c>
      <c r="X13" s="44">
        <f t="shared" si="7"/>
        <v>200</v>
      </c>
      <c r="Y13" s="43"/>
      <c r="Z13" s="44">
        <f t="shared" si="8"/>
        <v>0</v>
      </c>
      <c r="AA13" s="43"/>
      <c r="AB13" s="44">
        <f t="shared" si="9"/>
        <v>0</v>
      </c>
      <c r="AC13" s="43">
        <v>3</v>
      </c>
      <c r="AD13" s="44">
        <f t="shared" si="10"/>
        <v>70</v>
      </c>
      <c r="AE13" s="43">
        <v>2</v>
      </c>
      <c r="AF13" s="44">
        <f t="shared" si="11"/>
        <v>50</v>
      </c>
      <c r="AG13" s="43"/>
      <c r="AH13" s="44">
        <f t="shared" si="12"/>
        <v>0</v>
      </c>
      <c r="AI13" s="43">
        <v>1</v>
      </c>
      <c r="AJ13" s="44">
        <f t="shared" si="13"/>
        <v>80</v>
      </c>
      <c r="AK13" s="46">
        <v>40498</v>
      </c>
      <c r="AL13" s="44">
        <f t="shared" si="14"/>
        <v>0</v>
      </c>
      <c r="AM13" s="43">
        <v>7</v>
      </c>
      <c r="AN13" s="44">
        <f t="shared" si="15"/>
        <v>49</v>
      </c>
      <c r="AO13" s="43">
        <v>2</v>
      </c>
      <c r="AP13" s="44">
        <f t="shared" si="16"/>
        <v>100</v>
      </c>
      <c r="AQ13" s="43">
        <v>1</v>
      </c>
      <c r="AR13" s="44">
        <f t="shared" si="17"/>
        <v>70</v>
      </c>
      <c r="AS13" s="43">
        <v>0</v>
      </c>
      <c r="AT13" s="44">
        <f t="shared" si="18"/>
        <v>0</v>
      </c>
      <c r="AU13" s="43"/>
      <c r="AV13" s="44">
        <f t="shared" si="19"/>
        <v>0</v>
      </c>
      <c r="AW13" s="43"/>
      <c r="AX13" s="44">
        <f t="shared" si="20"/>
        <v>0</v>
      </c>
      <c r="AY13" s="43"/>
      <c r="AZ13" s="62">
        <f t="shared" si="21"/>
        <v>0</v>
      </c>
    </row>
    <row r="14" spans="1:52">
      <c r="A14" s="42" t="s">
        <v>134</v>
      </c>
      <c r="B14" s="51">
        <f t="shared" si="0"/>
        <v>1492</v>
      </c>
      <c r="C14" s="43">
        <v>241</v>
      </c>
      <c r="D14" s="43" t="s">
        <v>54</v>
      </c>
      <c r="E14" s="43">
        <v>252</v>
      </c>
      <c r="F14" s="43" t="s">
        <v>55</v>
      </c>
      <c r="G14" s="43"/>
      <c r="H14" s="43"/>
      <c r="I14" s="43"/>
      <c r="J14" s="43"/>
      <c r="K14" s="43"/>
      <c r="L14" s="43"/>
      <c r="M14" s="52">
        <v>7.2</v>
      </c>
      <c r="N14" s="54">
        <f t="shared" si="1"/>
        <v>792</v>
      </c>
      <c r="O14" s="43">
        <v>2</v>
      </c>
      <c r="P14" s="45">
        <f t="shared" si="2"/>
        <v>400</v>
      </c>
      <c r="Q14" s="43"/>
      <c r="R14" s="45">
        <f t="shared" si="3"/>
        <v>0</v>
      </c>
      <c r="S14" s="44">
        <f t="shared" si="4"/>
        <v>400</v>
      </c>
      <c r="T14" s="43">
        <v>2</v>
      </c>
      <c r="U14" s="45">
        <f t="shared" si="5"/>
        <v>200</v>
      </c>
      <c r="V14" s="43"/>
      <c r="W14" s="45">
        <f t="shared" si="6"/>
        <v>0</v>
      </c>
      <c r="X14" s="44">
        <f t="shared" si="7"/>
        <v>200</v>
      </c>
      <c r="Y14" s="43"/>
      <c r="Z14" s="44">
        <f t="shared" si="8"/>
        <v>0</v>
      </c>
      <c r="AA14" s="43">
        <v>1</v>
      </c>
      <c r="AB14" s="44">
        <f t="shared" si="9"/>
        <v>100</v>
      </c>
      <c r="AC14" s="43"/>
      <c r="AD14" s="44">
        <f t="shared" si="10"/>
        <v>0</v>
      </c>
      <c r="AE14" s="43"/>
      <c r="AF14" s="44">
        <f t="shared" si="11"/>
        <v>0</v>
      </c>
      <c r="AG14" s="43"/>
      <c r="AH14" s="44">
        <f t="shared" si="12"/>
        <v>0</v>
      </c>
      <c r="AI14" s="43"/>
      <c r="AJ14" s="44">
        <f t="shared" si="13"/>
        <v>0</v>
      </c>
      <c r="AK14" s="46">
        <v>38987</v>
      </c>
      <c r="AL14" s="44">
        <f t="shared" si="14"/>
        <v>0</v>
      </c>
      <c r="AM14" s="43"/>
      <c r="AN14" s="44">
        <f t="shared" si="15"/>
        <v>0</v>
      </c>
      <c r="AO14" s="43"/>
      <c r="AP14" s="44">
        <f t="shared" si="16"/>
        <v>0</v>
      </c>
      <c r="AQ14" s="43"/>
      <c r="AR14" s="44">
        <f t="shared" si="17"/>
        <v>0</v>
      </c>
      <c r="AS14" s="43">
        <v>0</v>
      </c>
      <c r="AT14" s="44">
        <f t="shared" si="18"/>
        <v>0</v>
      </c>
      <c r="AU14" s="43"/>
      <c r="AV14" s="44">
        <f t="shared" si="19"/>
        <v>0</v>
      </c>
      <c r="AW14" s="43"/>
      <c r="AX14" s="44">
        <f t="shared" si="20"/>
        <v>0</v>
      </c>
      <c r="AY14" s="43"/>
      <c r="AZ14" s="62">
        <f t="shared" si="21"/>
        <v>0</v>
      </c>
    </row>
    <row r="15" spans="1:52">
      <c r="A15" s="42" t="s">
        <v>169</v>
      </c>
      <c r="B15" s="51">
        <f t="shared" si="0"/>
        <v>1488.4</v>
      </c>
      <c r="C15" s="43">
        <v>223</v>
      </c>
      <c r="D15" s="43" t="s">
        <v>54</v>
      </c>
      <c r="E15" s="43"/>
      <c r="F15" s="43"/>
      <c r="G15" s="43"/>
      <c r="H15" s="43"/>
      <c r="I15" s="43"/>
      <c r="J15" s="43"/>
      <c r="K15" s="43"/>
      <c r="L15" s="43"/>
      <c r="M15" s="52">
        <v>6.44</v>
      </c>
      <c r="N15" s="54">
        <f t="shared" si="1"/>
        <v>708.40000000000009</v>
      </c>
      <c r="O15" s="43"/>
      <c r="P15" s="45">
        <f t="shared" si="2"/>
        <v>0</v>
      </c>
      <c r="Q15" s="43"/>
      <c r="R15" s="45">
        <f t="shared" si="3"/>
        <v>0</v>
      </c>
      <c r="S15" s="44">
        <f t="shared" si="4"/>
        <v>0</v>
      </c>
      <c r="T15" s="43">
        <v>2</v>
      </c>
      <c r="U15" s="45">
        <f t="shared" si="5"/>
        <v>200</v>
      </c>
      <c r="V15" s="43"/>
      <c r="W15" s="45">
        <f t="shared" si="6"/>
        <v>0</v>
      </c>
      <c r="X15" s="44">
        <f t="shared" si="7"/>
        <v>200</v>
      </c>
      <c r="Y15" s="43"/>
      <c r="Z15" s="44">
        <f t="shared" si="8"/>
        <v>0</v>
      </c>
      <c r="AA15" s="43"/>
      <c r="AB15" s="44">
        <f t="shared" si="9"/>
        <v>0</v>
      </c>
      <c r="AC15" s="43">
        <v>1</v>
      </c>
      <c r="AD15" s="44">
        <f t="shared" si="10"/>
        <v>30</v>
      </c>
      <c r="AE15" s="43"/>
      <c r="AF15" s="44">
        <f t="shared" si="11"/>
        <v>0</v>
      </c>
      <c r="AG15" s="43"/>
      <c r="AH15" s="44">
        <f t="shared" si="12"/>
        <v>0</v>
      </c>
      <c r="AI15" s="43">
        <v>1</v>
      </c>
      <c r="AJ15" s="44">
        <f t="shared" si="13"/>
        <v>80</v>
      </c>
      <c r="AK15" s="46">
        <v>37281</v>
      </c>
      <c r="AL15" s="44">
        <f t="shared" si="14"/>
        <v>0</v>
      </c>
      <c r="AM15" s="43">
        <v>60</v>
      </c>
      <c r="AN15" s="44">
        <f t="shared" si="15"/>
        <v>420</v>
      </c>
      <c r="AO15" s="43">
        <v>1</v>
      </c>
      <c r="AP15" s="44">
        <f t="shared" si="16"/>
        <v>50</v>
      </c>
      <c r="AQ15" s="43"/>
      <c r="AR15" s="44">
        <f t="shared" si="17"/>
        <v>0</v>
      </c>
      <c r="AS15" s="43">
        <v>0</v>
      </c>
      <c r="AT15" s="44">
        <f t="shared" si="18"/>
        <v>0</v>
      </c>
      <c r="AU15" s="43"/>
      <c r="AV15" s="44">
        <f t="shared" si="19"/>
        <v>0</v>
      </c>
      <c r="AW15" s="43"/>
      <c r="AX15" s="44">
        <f t="shared" si="20"/>
        <v>0</v>
      </c>
      <c r="AY15" s="43"/>
      <c r="AZ15" s="62">
        <f t="shared" si="21"/>
        <v>0</v>
      </c>
    </row>
    <row r="16" spans="1:52">
      <c r="A16" s="42" t="s">
        <v>87</v>
      </c>
      <c r="B16" s="51">
        <f t="shared" si="0"/>
        <v>1487.8000000000002</v>
      </c>
      <c r="C16" s="43">
        <v>203</v>
      </c>
      <c r="D16" s="43" t="s">
        <v>54</v>
      </c>
      <c r="E16" s="43">
        <v>204</v>
      </c>
      <c r="F16" s="43" t="s">
        <v>55</v>
      </c>
      <c r="G16" s="43">
        <v>202</v>
      </c>
      <c r="H16" s="43" t="s">
        <v>55</v>
      </c>
      <c r="I16" s="43">
        <v>208</v>
      </c>
      <c r="J16" s="43" t="s">
        <v>88</v>
      </c>
      <c r="K16" s="43"/>
      <c r="L16" s="43"/>
      <c r="M16" s="52">
        <v>6.98</v>
      </c>
      <c r="N16" s="54">
        <f t="shared" si="1"/>
        <v>767.80000000000007</v>
      </c>
      <c r="O16" s="43"/>
      <c r="P16" s="45">
        <f t="shared" si="2"/>
        <v>0</v>
      </c>
      <c r="Q16" s="43"/>
      <c r="R16" s="45">
        <f t="shared" si="3"/>
        <v>0</v>
      </c>
      <c r="S16" s="44">
        <f t="shared" si="4"/>
        <v>0</v>
      </c>
      <c r="T16" s="43">
        <v>2</v>
      </c>
      <c r="U16" s="45">
        <f t="shared" si="5"/>
        <v>200</v>
      </c>
      <c r="V16" s="43"/>
      <c r="W16" s="45">
        <f t="shared" si="6"/>
        <v>0</v>
      </c>
      <c r="X16" s="44">
        <f t="shared" si="7"/>
        <v>200</v>
      </c>
      <c r="Y16" s="43"/>
      <c r="Z16" s="44">
        <f t="shared" si="8"/>
        <v>0</v>
      </c>
      <c r="AA16" s="43"/>
      <c r="AB16" s="44">
        <f t="shared" si="9"/>
        <v>0</v>
      </c>
      <c r="AC16" s="43">
        <v>3</v>
      </c>
      <c r="AD16" s="44">
        <f t="shared" si="10"/>
        <v>70</v>
      </c>
      <c r="AE16" s="43">
        <v>2</v>
      </c>
      <c r="AF16" s="44">
        <f t="shared" si="11"/>
        <v>50</v>
      </c>
      <c r="AG16" s="43"/>
      <c r="AH16" s="44">
        <f t="shared" si="12"/>
        <v>0</v>
      </c>
      <c r="AI16" s="43"/>
      <c r="AJ16" s="44">
        <f t="shared" si="13"/>
        <v>0</v>
      </c>
      <c r="AK16" s="46">
        <v>43010</v>
      </c>
      <c r="AL16" s="44">
        <f t="shared" si="14"/>
        <v>300</v>
      </c>
      <c r="AM16" s="43">
        <v>0</v>
      </c>
      <c r="AN16" s="44">
        <f t="shared" si="15"/>
        <v>0</v>
      </c>
      <c r="AO16" s="43">
        <v>2</v>
      </c>
      <c r="AP16" s="44">
        <f t="shared" si="16"/>
        <v>100</v>
      </c>
      <c r="AQ16" s="43"/>
      <c r="AR16" s="44">
        <f t="shared" si="17"/>
        <v>0</v>
      </c>
      <c r="AS16" s="43">
        <v>0</v>
      </c>
      <c r="AT16" s="44">
        <f t="shared" si="18"/>
        <v>0</v>
      </c>
      <c r="AU16" s="43"/>
      <c r="AV16" s="44">
        <f t="shared" si="19"/>
        <v>0</v>
      </c>
      <c r="AW16" s="43"/>
      <c r="AX16" s="44">
        <f t="shared" si="20"/>
        <v>0</v>
      </c>
      <c r="AY16" s="43"/>
      <c r="AZ16" s="62">
        <f t="shared" si="21"/>
        <v>0</v>
      </c>
    </row>
    <row r="17" spans="1:52">
      <c r="A17" s="42" t="s">
        <v>116</v>
      </c>
      <c r="B17" s="51">
        <f t="shared" si="0"/>
        <v>1482.4</v>
      </c>
      <c r="C17" s="43">
        <v>256</v>
      </c>
      <c r="D17" s="43" t="s">
        <v>55</v>
      </c>
      <c r="E17" s="43">
        <v>216</v>
      </c>
      <c r="F17" s="43" t="s">
        <v>55</v>
      </c>
      <c r="G17" s="43"/>
      <c r="H17" s="43"/>
      <c r="I17" s="43"/>
      <c r="J17" s="43"/>
      <c r="K17" s="43"/>
      <c r="L17" s="43"/>
      <c r="M17" s="52">
        <v>7.84</v>
      </c>
      <c r="N17" s="54">
        <f t="shared" si="1"/>
        <v>862.4</v>
      </c>
      <c r="O17" s="43"/>
      <c r="P17" s="45">
        <f t="shared" si="2"/>
        <v>0</v>
      </c>
      <c r="Q17" s="43"/>
      <c r="R17" s="45">
        <f t="shared" si="3"/>
        <v>0</v>
      </c>
      <c r="S17" s="44">
        <f t="shared" si="4"/>
        <v>0</v>
      </c>
      <c r="T17" s="43">
        <v>1</v>
      </c>
      <c r="U17" s="45">
        <f t="shared" si="5"/>
        <v>100</v>
      </c>
      <c r="V17" s="43"/>
      <c r="W17" s="45">
        <f t="shared" si="6"/>
        <v>0</v>
      </c>
      <c r="X17" s="44">
        <f t="shared" si="7"/>
        <v>100</v>
      </c>
      <c r="Y17" s="43"/>
      <c r="Z17" s="44">
        <f t="shared" si="8"/>
        <v>0</v>
      </c>
      <c r="AA17" s="43"/>
      <c r="AB17" s="44">
        <f t="shared" si="9"/>
        <v>0</v>
      </c>
      <c r="AC17" s="43"/>
      <c r="AD17" s="44">
        <f t="shared" si="10"/>
        <v>0</v>
      </c>
      <c r="AE17" s="43"/>
      <c r="AF17" s="44">
        <f t="shared" si="11"/>
        <v>0</v>
      </c>
      <c r="AG17" s="43"/>
      <c r="AH17" s="44">
        <f t="shared" si="12"/>
        <v>0</v>
      </c>
      <c r="AI17" s="43"/>
      <c r="AJ17" s="44">
        <f t="shared" si="13"/>
        <v>0</v>
      </c>
      <c r="AK17" s="46">
        <v>39899</v>
      </c>
      <c r="AL17" s="44">
        <f t="shared" si="14"/>
        <v>0</v>
      </c>
      <c r="AM17" s="43">
        <v>60</v>
      </c>
      <c r="AN17" s="44">
        <f t="shared" si="15"/>
        <v>420</v>
      </c>
      <c r="AO17" s="43">
        <v>2</v>
      </c>
      <c r="AP17" s="44">
        <f t="shared" si="16"/>
        <v>100</v>
      </c>
      <c r="AQ17" s="43"/>
      <c r="AR17" s="44">
        <f t="shared" si="17"/>
        <v>0</v>
      </c>
      <c r="AS17" s="43">
        <v>0</v>
      </c>
      <c r="AT17" s="44">
        <f t="shared" si="18"/>
        <v>0</v>
      </c>
      <c r="AU17" s="43"/>
      <c r="AV17" s="44">
        <f t="shared" si="19"/>
        <v>0</v>
      </c>
      <c r="AW17" s="43"/>
      <c r="AX17" s="44">
        <f t="shared" si="20"/>
        <v>0</v>
      </c>
      <c r="AY17" s="43"/>
      <c r="AZ17" s="62">
        <f t="shared" si="21"/>
        <v>0</v>
      </c>
    </row>
    <row r="18" spans="1:52">
      <c r="A18" s="42" t="s">
        <v>121</v>
      </c>
      <c r="B18" s="51">
        <f t="shared" si="0"/>
        <v>1481</v>
      </c>
      <c r="C18" s="43">
        <v>203</v>
      </c>
      <c r="D18" s="43" t="s">
        <v>55</v>
      </c>
      <c r="E18" s="43">
        <v>204</v>
      </c>
      <c r="F18" s="43" t="s">
        <v>55</v>
      </c>
      <c r="G18" s="43">
        <v>206</v>
      </c>
      <c r="H18" s="43" t="s">
        <v>55</v>
      </c>
      <c r="I18" s="43">
        <v>205</v>
      </c>
      <c r="J18" s="43" t="s">
        <v>55</v>
      </c>
      <c r="K18" s="43">
        <v>207</v>
      </c>
      <c r="L18" s="43" t="s">
        <v>55</v>
      </c>
      <c r="M18" s="52">
        <v>7.1</v>
      </c>
      <c r="N18" s="54">
        <f t="shared" si="1"/>
        <v>781</v>
      </c>
      <c r="O18" s="43">
        <v>2</v>
      </c>
      <c r="P18" s="45">
        <f t="shared" si="2"/>
        <v>400</v>
      </c>
      <c r="Q18" s="43"/>
      <c r="R18" s="45">
        <f t="shared" si="3"/>
        <v>0</v>
      </c>
      <c r="S18" s="44">
        <f t="shared" si="4"/>
        <v>400</v>
      </c>
      <c r="T18" s="43">
        <v>2</v>
      </c>
      <c r="U18" s="45">
        <f t="shared" si="5"/>
        <v>200</v>
      </c>
      <c r="V18" s="43"/>
      <c r="W18" s="45">
        <f t="shared" si="6"/>
        <v>0</v>
      </c>
      <c r="X18" s="44">
        <f t="shared" si="7"/>
        <v>200</v>
      </c>
      <c r="Y18" s="43"/>
      <c r="Z18" s="44">
        <f t="shared" si="8"/>
        <v>0</v>
      </c>
      <c r="AA18" s="43"/>
      <c r="AB18" s="44">
        <f t="shared" si="9"/>
        <v>0</v>
      </c>
      <c r="AC18" s="43"/>
      <c r="AD18" s="44">
        <f t="shared" si="10"/>
        <v>0</v>
      </c>
      <c r="AE18" s="43"/>
      <c r="AF18" s="44">
        <f t="shared" si="11"/>
        <v>0</v>
      </c>
      <c r="AG18" s="43"/>
      <c r="AH18" s="44">
        <f t="shared" si="12"/>
        <v>0</v>
      </c>
      <c r="AI18" s="43"/>
      <c r="AJ18" s="44">
        <f t="shared" si="13"/>
        <v>0</v>
      </c>
      <c r="AK18" s="46">
        <v>40928</v>
      </c>
      <c r="AL18" s="44">
        <f t="shared" si="14"/>
        <v>0</v>
      </c>
      <c r="AM18" s="43"/>
      <c r="AN18" s="44">
        <f t="shared" si="15"/>
        <v>0</v>
      </c>
      <c r="AO18" s="43">
        <v>2</v>
      </c>
      <c r="AP18" s="44">
        <f t="shared" si="16"/>
        <v>100</v>
      </c>
      <c r="AQ18" s="43"/>
      <c r="AR18" s="44">
        <f t="shared" si="17"/>
        <v>0</v>
      </c>
      <c r="AS18" s="43">
        <v>0</v>
      </c>
      <c r="AT18" s="44">
        <f t="shared" si="18"/>
        <v>0</v>
      </c>
      <c r="AU18" s="43"/>
      <c r="AV18" s="44">
        <f t="shared" si="19"/>
        <v>0</v>
      </c>
      <c r="AW18" s="43"/>
      <c r="AX18" s="44">
        <f t="shared" si="20"/>
        <v>0</v>
      </c>
      <c r="AY18" s="43"/>
      <c r="AZ18" s="62">
        <f t="shared" si="21"/>
        <v>0</v>
      </c>
    </row>
    <row r="19" spans="1:52">
      <c r="A19" s="42" t="s">
        <v>97</v>
      </c>
      <c r="B19" s="51">
        <f t="shared" si="0"/>
        <v>1475.6999999999998</v>
      </c>
      <c r="C19" s="43">
        <v>202</v>
      </c>
      <c r="D19" s="43" t="s">
        <v>54</v>
      </c>
      <c r="E19" s="43">
        <v>209</v>
      </c>
      <c r="F19" s="43" t="s">
        <v>55</v>
      </c>
      <c r="G19" s="43">
        <v>220</v>
      </c>
      <c r="H19" s="43" t="s">
        <v>55</v>
      </c>
      <c r="I19" s="43">
        <v>213</v>
      </c>
      <c r="J19" s="43" t="s">
        <v>55</v>
      </c>
      <c r="K19" s="43">
        <v>219</v>
      </c>
      <c r="L19" s="43" t="s">
        <v>55</v>
      </c>
      <c r="M19" s="52">
        <v>8.8699999999999992</v>
      </c>
      <c r="N19" s="54">
        <f t="shared" si="1"/>
        <v>975.69999999999993</v>
      </c>
      <c r="O19" s="43"/>
      <c r="P19" s="45">
        <f t="shared" si="2"/>
        <v>0</v>
      </c>
      <c r="Q19" s="43"/>
      <c r="R19" s="45">
        <f t="shared" si="3"/>
        <v>0</v>
      </c>
      <c r="S19" s="44">
        <f t="shared" si="4"/>
        <v>0</v>
      </c>
      <c r="T19" s="43">
        <v>2</v>
      </c>
      <c r="U19" s="45">
        <f t="shared" si="5"/>
        <v>200</v>
      </c>
      <c r="V19" s="43"/>
      <c r="W19" s="45">
        <f t="shared" si="6"/>
        <v>0</v>
      </c>
      <c r="X19" s="44">
        <f t="shared" si="7"/>
        <v>200</v>
      </c>
      <c r="Y19" s="43"/>
      <c r="Z19" s="44">
        <f t="shared" si="8"/>
        <v>0</v>
      </c>
      <c r="AA19" s="43"/>
      <c r="AB19" s="44">
        <f t="shared" si="9"/>
        <v>0</v>
      </c>
      <c r="AC19" s="43"/>
      <c r="AD19" s="44">
        <f t="shared" si="10"/>
        <v>0</v>
      </c>
      <c r="AE19" s="43"/>
      <c r="AF19" s="44">
        <f t="shared" si="11"/>
        <v>0</v>
      </c>
      <c r="AG19" s="43"/>
      <c r="AH19" s="44">
        <f t="shared" si="12"/>
        <v>0</v>
      </c>
      <c r="AI19" s="43"/>
      <c r="AJ19" s="44">
        <f t="shared" si="13"/>
        <v>0</v>
      </c>
      <c r="AK19" s="46">
        <v>42930</v>
      </c>
      <c r="AL19" s="44">
        <f t="shared" si="14"/>
        <v>300</v>
      </c>
      <c r="AM19" s="43">
        <v>0</v>
      </c>
      <c r="AN19" s="44">
        <f t="shared" si="15"/>
        <v>0</v>
      </c>
      <c r="AO19" s="43"/>
      <c r="AP19" s="44">
        <f t="shared" si="16"/>
        <v>0</v>
      </c>
      <c r="AQ19" s="43"/>
      <c r="AR19" s="44">
        <f t="shared" si="17"/>
        <v>0</v>
      </c>
      <c r="AS19" s="43">
        <v>0</v>
      </c>
      <c r="AT19" s="44">
        <f t="shared" si="18"/>
        <v>0</v>
      </c>
      <c r="AU19" s="43"/>
      <c r="AV19" s="44">
        <f t="shared" si="19"/>
        <v>0</v>
      </c>
      <c r="AW19" s="43"/>
      <c r="AX19" s="44">
        <f t="shared" si="20"/>
        <v>0</v>
      </c>
      <c r="AY19" s="43"/>
      <c r="AZ19" s="62">
        <f t="shared" si="21"/>
        <v>0</v>
      </c>
    </row>
    <row r="20" spans="1:52">
      <c r="A20" s="42" t="s">
        <v>199</v>
      </c>
      <c r="B20" s="51">
        <f t="shared" si="0"/>
        <v>1465.5</v>
      </c>
      <c r="C20" s="43">
        <v>241</v>
      </c>
      <c r="D20" s="43" t="s">
        <v>55</v>
      </c>
      <c r="E20" s="43">
        <v>245</v>
      </c>
      <c r="F20" s="43" t="s">
        <v>55</v>
      </c>
      <c r="G20" s="43">
        <v>238</v>
      </c>
      <c r="H20" s="43" t="s">
        <v>55</v>
      </c>
      <c r="I20" s="43">
        <v>239</v>
      </c>
      <c r="J20" s="43" t="s">
        <v>55</v>
      </c>
      <c r="K20" s="43">
        <v>242</v>
      </c>
      <c r="L20" s="43" t="s">
        <v>55</v>
      </c>
      <c r="M20" s="52">
        <v>7.05</v>
      </c>
      <c r="N20" s="54">
        <f t="shared" si="1"/>
        <v>775.5</v>
      </c>
      <c r="O20" s="43"/>
      <c r="P20" s="45">
        <f t="shared" si="2"/>
        <v>0</v>
      </c>
      <c r="Q20" s="43"/>
      <c r="R20" s="45">
        <f t="shared" si="3"/>
        <v>0</v>
      </c>
      <c r="S20" s="44">
        <f t="shared" si="4"/>
        <v>0</v>
      </c>
      <c r="T20" s="43">
        <v>2</v>
      </c>
      <c r="U20" s="45">
        <f t="shared" si="5"/>
        <v>200</v>
      </c>
      <c r="V20" s="43"/>
      <c r="W20" s="45">
        <f t="shared" si="6"/>
        <v>0</v>
      </c>
      <c r="X20" s="44">
        <f t="shared" si="7"/>
        <v>200</v>
      </c>
      <c r="Y20" s="43"/>
      <c r="Z20" s="44">
        <f t="shared" si="8"/>
        <v>0</v>
      </c>
      <c r="AA20" s="43"/>
      <c r="AB20" s="44">
        <f t="shared" si="9"/>
        <v>0</v>
      </c>
      <c r="AC20" s="43">
        <v>1</v>
      </c>
      <c r="AD20" s="44">
        <f t="shared" si="10"/>
        <v>30</v>
      </c>
      <c r="AE20" s="43">
        <v>1</v>
      </c>
      <c r="AF20" s="44">
        <f t="shared" si="11"/>
        <v>30</v>
      </c>
      <c r="AG20" s="43"/>
      <c r="AH20" s="44">
        <f t="shared" si="12"/>
        <v>0</v>
      </c>
      <c r="AI20" s="42">
        <v>1</v>
      </c>
      <c r="AJ20" s="44">
        <f t="shared" si="13"/>
        <v>80</v>
      </c>
      <c r="AK20" s="46">
        <v>43243</v>
      </c>
      <c r="AL20" s="44">
        <f t="shared" si="14"/>
        <v>300</v>
      </c>
      <c r="AM20" s="43"/>
      <c r="AN20" s="44">
        <f t="shared" si="15"/>
        <v>0</v>
      </c>
      <c r="AO20" s="43">
        <v>1</v>
      </c>
      <c r="AP20" s="44">
        <f t="shared" si="16"/>
        <v>50</v>
      </c>
      <c r="AQ20" s="43"/>
      <c r="AR20" s="44">
        <f t="shared" si="17"/>
        <v>0</v>
      </c>
      <c r="AS20" s="43">
        <v>0</v>
      </c>
      <c r="AT20" s="44">
        <f t="shared" si="18"/>
        <v>0</v>
      </c>
      <c r="AU20" s="43"/>
      <c r="AV20" s="44">
        <f t="shared" si="19"/>
        <v>0</v>
      </c>
      <c r="AW20" s="43"/>
      <c r="AX20" s="44">
        <f t="shared" si="20"/>
        <v>0</v>
      </c>
      <c r="AY20" s="43"/>
      <c r="AZ20" s="62">
        <f t="shared" si="21"/>
        <v>0</v>
      </c>
    </row>
    <row r="21" spans="1:52">
      <c r="A21" s="42" t="s">
        <v>143</v>
      </c>
      <c r="B21" s="51">
        <f t="shared" si="0"/>
        <v>1460</v>
      </c>
      <c r="C21" s="43">
        <v>202</v>
      </c>
      <c r="D21" s="43" t="s">
        <v>55</v>
      </c>
      <c r="E21" s="43">
        <v>205</v>
      </c>
      <c r="F21" s="43" t="s">
        <v>55</v>
      </c>
      <c r="G21" s="43">
        <v>203</v>
      </c>
      <c r="H21" s="43" t="s">
        <v>55</v>
      </c>
      <c r="I21" s="43">
        <v>204</v>
      </c>
      <c r="J21" s="43" t="s">
        <v>55</v>
      </c>
      <c r="K21" s="43">
        <v>206</v>
      </c>
      <c r="L21" s="43" t="s">
        <v>55</v>
      </c>
      <c r="M21" s="52">
        <v>6.5</v>
      </c>
      <c r="N21" s="54">
        <f t="shared" si="1"/>
        <v>715</v>
      </c>
      <c r="O21" s="43">
        <v>2</v>
      </c>
      <c r="P21" s="45">
        <f t="shared" si="2"/>
        <v>400</v>
      </c>
      <c r="Q21" s="43"/>
      <c r="R21" s="45">
        <f t="shared" si="3"/>
        <v>0</v>
      </c>
      <c r="S21" s="44">
        <f t="shared" si="4"/>
        <v>400</v>
      </c>
      <c r="T21" s="43"/>
      <c r="U21" s="45">
        <f t="shared" si="5"/>
        <v>0</v>
      </c>
      <c r="V21" s="43"/>
      <c r="W21" s="45">
        <f t="shared" si="6"/>
        <v>0</v>
      </c>
      <c r="X21" s="44">
        <f t="shared" si="7"/>
        <v>0</v>
      </c>
      <c r="Y21" s="43"/>
      <c r="Z21" s="44">
        <f t="shared" si="8"/>
        <v>0</v>
      </c>
      <c r="AA21" s="43"/>
      <c r="AB21" s="44">
        <f t="shared" si="9"/>
        <v>0</v>
      </c>
      <c r="AC21" s="43">
        <v>2</v>
      </c>
      <c r="AD21" s="44">
        <f t="shared" si="10"/>
        <v>50</v>
      </c>
      <c r="AE21" s="43"/>
      <c r="AF21" s="44">
        <f t="shared" si="11"/>
        <v>0</v>
      </c>
      <c r="AG21" s="43"/>
      <c r="AH21" s="44">
        <f t="shared" si="12"/>
        <v>0</v>
      </c>
      <c r="AI21" s="43"/>
      <c r="AJ21" s="44">
        <f t="shared" si="13"/>
        <v>0</v>
      </c>
      <c r="AK21" s="46">
        <v>41292</v>
      </c>
      <c r="AL21" s="44">
        <f t="shared" si="14"/>
        <v>0</v>
      </c>
      <c r="AM21" s="43">
        <v>35</v>
      </c>
      <c r="AN21" s="44">
        <f t="shared" si="15"/>
        <v>245</v>
      </c>
      <c r="AO21" s="43">
        <v>1</v>
      </c>
      <c r="AP21" s="44">
        <f t="shared" si="16"/>
        <v>50</v>
      </c>
      <c r="AQ21" s="43"/>
      <c r="AR21" s="44">
        <f t="shared" si="17"/>
        <v>0</v>
      </c>
      <c r="AS21" s="43">
        <v>0</v>
      </c>
      <c r="AT21" s="44">
        <f t="shared" si="18"/>
        <v>0</v>
      </c>
      <c r="AU21" s="43"/>
      <c r="AV21" s="44">
        <f t="shared" si="19"/>
        <v>0</v>
      </c>
      <c r="AW21" s="43"/>
      <c r="AX21" s="44">
        <f t="shared" si="20"/>
        <v>0</v>
      </c>
      <c r="AY21" s="43"/>
      <c r="AZ21" s="62">
        <f t="shared" si="21"/>
        <v>0</v>
      </c>
    </row>
    <row r="22" spans="1:52">
      <c r="A22" s="42" t="s">
        <v>193</v>
      </c>
      <c r="B22" s="51">
        <f t="shared" si="0"/>
        <v>1452.4</v>
      </c>
      <c r="C22" s="43">
        <v>204</v>
      </c>
      <c r="D22" s="43" t="s">
        <v>55</v>
      </c>
      <c r="E22" s="43">
        <v>203</v>
      </c>
      <c r="F22" s="43" t="s">
        <v>55</v>
      </c>
      <c r="G22" s="43">
        <v>206</v>
      </c>
      <c r="H22" s="43" t="s">
        <v>55</v>
      </c>
      <c r="I22" s="43">
        <v>202</v>
      </c>
      <c r="J22" s="43" t="s">
        <v>55</v>
      </c>
      <c r="K22" s="43">
        <v>205</v>
      </c>
      <c r="L22" s="43" t="s">
        <v>55</v>
      </c>
      <c r="M22" s="52">
        <v>6.84</v>
      </c>
      <c r="N22" s="54">
        <f t="shared" si="1"/>
        <v>752.4</v>
      </c>
      <c r="O22" s="43">
        <v>2</v>
      </c>
      <c r="P22" s="45">
        <f t="shared" si="2"/>
        <v>400</v>
      </c>
      <c r="Q22" s="43"/>
      <c r="R22" s="45">
        <f t="shared" si="3"/>
        <v>0</v>
      </c>
      <c r="S22" s="44">
        <f t="shared" si="4"/>
        <v>400</v>
      </c>
      <c r="T22" s="43"/>
      <c r="U22" s="45">
        <f t="shared" si="5"/>
        <v>0</v>
      </c>
      <c r="V22" s="43"/>
      <c r="W22" s="45">
        <f t="shared" si="6"/>
        <v>0</v>
      </c>
      <c r="X22" s="44">
        <f t="shared" si="7"/>
        <v>0</v>
      </c>
      <c r="Y22" s="43"/>
      <c r="Z22" s="44">
        <f t="shared" si="8"/>
        <v>0</v>
      </c>
      <c r="AA22" s="43"/>
      <c r="AB22" s="44">
        <f t="shared" si="9"/>
        <v>0</v>
      </c>
      <c r="AC22" s="43"/>
      <c r="AD22" s="44">
        <f t="shared" si="10"/>
        <v>0</v>
      </c>
      <c r="AE22" s="43"/>
      <c r="AF22" s="44">
        <f t="shared" si="11"/>
        <v>0</v>
      </c>
      <c r="AG22" s="43"/>
      <c r="AH22" s="44">
        <f t="shared" si="12"/>
        <v>0</v>
      </c>
      <c r="AI22" s="43"/>
      <c r="AJ22" s="44">
        <f t="shared" si="13"/>
        <v>0</v>
      </c>
      <c r="AK22" s="46">
        <v>43118</v>
      </c>
      <c r="AL22" s="44">
        <f t="shared" si="14"/>
        <v>300</v>
      </c>
      <c r="AM22" s="43"/>
      <c r="AN22" s="44">
        <f t="shared" si="15"/>
        <v>0</v>
      </c>
      <c r="AO22" s="43"/>
      <c r="AP22" s="44">
        <f t="shared" si="16"/>
        <v>0</v>
      </c>
      <c r="AQ22" s="43"/>
      <c r="AR22" s="44">
        <f t="shared" si="17"/>
        <v>0</v>
      </c>
      <c r="AS22" s="43">
        <v>0</v>
      </c>
      <c r="AT22" s="44">
        <f t="shared" si="18"/>
        <v>0</v>
      </c>
      <c r="AU22" s="43"/>
      <c r="AV22" s="44">
        <f t="shared" si="19"/>
        <v>0</v>
      </c>
      <c r="AW22" s="43"/>
      <c r="AX22" s="44">
        <f t="shared" si="20"/>
        <v>0</v>
      </c>
      <c r="AY22" s="43"/>
      <c r="AZ22" s="62">
        <f t="shared" si="21"/>
        <v>0</v>
      </c>
    </row>
    <row r="23" spans="1:52">
      <c r="A23" s="42" t="s">
        <v>114</v>
      </c>
      <c r="B23" s="51">
        <f t="shared" si="0"/>
        <v>1447.8000000000002</v>
      </c>
      <c r="C23" s="43">
        <v>206</v>
      </c>
      <c r="D23" s="43" t="s">
        <v>54</v>
      </c>
      <c r="E23" s="43">
        <v>205</v>
      </c>
      <c r="F23" s="43" t="s">
        <v>55</v>
      </c>
      <c r="G23" s="43">
        <v>207</v>
      </c>
      <c r="H23" s="43" t="s">
        <v>55</v>
      </c>
      <c r="I23" s="43">
        <v>202</v>
      </c>
      <c r="J23" s="43" t="s">
        <v>55</v>
      </c>
      <c r="K23" s="43"/>
      <c r="L23" s="43"/>
      <c r="M23" s="52">
        <v>7.98</v>
      </c>
      <c r="N23" s="54">
        <f t="shared" si="1"/>
        <v>877.80000000000007</v>
      </c>
      <c r="O23" s="43"/>
      <c r="P23" s="45">
        <f t="shared" si="2"/>
        <v>0</v>
      </c>
      <c r="Q23" s="43"/>
      <c r="R23" s="45">
        <f t="shared" si="3"/>
        <v>0</v>
      </c>
      <c r="S23" s="44">
        <f t="shared" si="4"/>
        <v>0</v>
      </c>
      <c r="T23" s="43">
        <v>2</v>
      </c>
      <c r="U23" s="45">
        <f t="shared" si="5"/>
        <v>200</v>
      </c>
      <c r="V23" s="43"/>
      <c r="W23" s="45">
        <f t="shared" si="6"/>
        <v>0</v>
      </c>
      <c r="X23" s="44">
        <f t="shared" si="7"/>
        <v>200</v>
      </c>
      <c r="Y23" s="43"/>
      <c r="Z23" s="44">
        <f t="shared" si="8"/>
        <v>0</v>
      </c>
      <c r="AA23" s="43"/>
      <c r="AB23" s="44">
        <f t="shared" si="9"/>
        <v>0</v>
      </c>
      <c r="AC23" s="43">
        <v>3</v>
      </c>
      <c r="AD23" s="44">
        <f t="shared" si="10"/>
        <v>70</v>
      </c>
      <c r="AE23" s="43"/>
      <c r="AF23" s="44">
        <f t="shared" si="11"/>
        <v>0</v>
      </c>
      <c r="AG23" s="43"/>
      <c r="AH23" s="44">
        <f t="shared" si="12"/>
        <v>0</v>
      </c>
      <c r="AI23" s="43"/>
      <c r="AJ23" s="44">
        <f t="shared" si="13"/>
        <v>0</v>
      </c>
      <c r="AK23" s="46">
        <v>43018</v>
      </c>
      <c r="AL23" s="44">
        <f t="shared" si="14"/>
        <v>300</v>
      </c>
      <c r="AM23" s="43">
        <v>0</v>
      </c>
      <c r="AN23" s="44">
        <f t="shared" si="15"/>
        <v>0</v>
      </c>
      <c r="AO23" s="43"/>
      <c r="AP23" s="44">
        <f t="shared" si="16"/>
        <v>0</v>
      </c>
      <c r="AQ23" s="43"/>
      <c r="AR23" s="44">
        <f t="shared" si="17"/>
        <v>0</v>
      </c>
      <c r="AS23" s="43">
        <v>0</v>
      </c>
      <c r="AT23" s="44">
        <f t="shared" si="18"/>
        <v>0</v>
      </c>
      <c r="AU23" s="43"/>
      <c r="AV23" s="44">
        <f t="shared" si="19"/>
        <v>0</v>
      </c>
      <c r="AW23" s="43"/>
      <c r="AX23" s="44">
        <f t="shared" si="20"/>
        <v>0</v>
      </c>
      <c r="AY23" s="43"/>
      <c r="AZ23" s="62">
        <f t="shared" si="21"/>
        <v>0</v>
      </c>
    </row>
    <row r="24" spans="1:52">
      <c r="A24" s="42" t="s">
        <v>137</v>
      </c>
      <c r="B24" s="51">
        <f t="shared" si="0"/>
        <v>1443.3000000000002</v>
      </c>
      <c r="C24" s="43">
        <v>271</v>
      </c>
      <c r="D24" s="43" t="s">
        <v>54</v>
      </c>
      <c r="E24" s="43"/>
      <c r="F24" s="43"/>
      <c r="G24" s="43"/>
      <c r="H24" s="43"/>
      <c r="I24" s="43"/>
      <c r="J24" s="43"/>
      <c r="K24" s="43"/>
      <c r="L24" s="43"/>
      <c r="M24" s="52">
        <v>6.03</v>
      </c>
      <c r="N24" s="54">
        <f t="shared" si="1"/>
        <v>663.30000000000007</v>
      </c>
      <c r="O24" s="43"/>
      <c r="P24" s="45">
        <f t="shared" si="2"/>
        <v>0</v>
      </c>
      <c r="Q24" s="43"/>
      <c r="R24" s="45">
        <f t="shared" si="3"/>
        <v>0</v>
      </c>
      <c r="S24" s="44">
        <f t="shared" si="4"/>
        <v>0</v>
      </c>
      <c r="T24" s="43">
        <v>2</v>
      </c>
      <c r="U24" s="45">
        <f t="shared" si="5"/>
        <v>200</v>
      </c>
      <c r="V24" s="43"/>
      <c r="W24" s="45">
        <f t="shared" si="6"/>
        <v>0</v>
      </c>
      <c r="X24" s="44">
        <f t="shared" si="7"/>
        <v>200</v>
      </c>
      <c r="Y24" s="43"/>
      <c r="Z24" s="44">
        <f t="shared" si="8"/>
        <v>0</v>
      </c>
      <c r="AA24" s="43"/>
      <c r="AB24" s="44">
        <f t="shared" si="9"/>
        <v>0</v>
      </c>
      <c r="AC24" s="43">
        <v>1</v>
      </c>
      <c r="AD24" s="44">
        <f t="shared" si="10"/>
        <v>30</v>
      </c>
      <c r="AE24" s="43"/>
      <c r="AF24" s="44">
        <f t="shared" si="11"/>
        <v>0</v>
      </c>
      <c r="AG24" s="43"/>
      <c r="AH24" s="44">
        <f t="shared" si="12"/>
        <v>0</v>
      </c>
      <c r="AI24" s="43">
        <v>1</v>
      </c>
      <c r="AJ24" s="44">
        <f t="shared" si="13"/>
        <v>80</v>
      </c>
      <c r="AK24" s="46">
        <v>37588</v>
      </c>
      <c r="AL24" s="44">
        <f t="shared" si="14"/>
        <v>0</v>
      </c>
      <c r="AM24" s="43">
        <v>60</v>
      </c>
      <c r="AN24" s="44">
        <f t="shared" si="15"/>
        <v>420</v>
      </c>
      <c r="AO24" s="43">
        <v>1</v>
      </c>
      <c r="AP24" s="44">
        <f t="shared" si="16"/>
        <v>50</v>
      </c>
      <c r="AQ24" s="43"/>
      <c r="AR24" s="44">
        <f t="shared" si="17"/>
        <v>0</v>
      </c>
      <c r="AS24" s="43">
        <v>0</v>
      </c>
      <c r="AT24" s="44">
        <f t="shared" si="18"/>
        <v>0</v>
      </c>
      <c r="AU24" s="43"/>
      <c r="AV24" s="44">
        <f t="shared" si="19"/>
        <v>0</v>
      </c>
      <c r="AW24" s="43"/>
      <c r="AX24" s="44">
        <f t="shared" si="20"/>
        <v>0</v>
      </c>
      <c r="AY24" s="43"/>
      <c r="AZ24" s="62">
        <f t="shared" si="21"/>
        <v>0</v>
      </c>
    </row>
    <row r="25" spans="1:52">
      <c r="A25" s="43" t="s">
        <v>215</v>
      </c>
      <c r="B25" s="51">
        <f t="shared" si="0"/>
        <v>1432.2</v>
      </c>
      <c r="C25" s="43">
        <v>245</v>
      </c>
      <c r="D25" s="43" t="s">
        <v>55</v>
      </c>
      <c r="E25" s="43">
        <v>241</v>
      </c>
      <c r="F25" s="43" t="s">
        <v>55</v>
      </c>
      <c r="G25" s="43">
        <v>237</v>
      </c>
      <c r="H25" s="43" t="s">
        <v>54</v>
      </c>
      <c r="I25" s="43"/>
      <c r="J25" s="43"/>
      <c r="K25" s="43"/>
      <c r="L25" s="43"/>
      <c r="M25" s="52">
        <v>7.42</v>
      </c>
      <c r="N25" s="54">
        <f t="shared" si="1"/>
        <v>816.2</v>
      </c>
      <c r="O25" s="43"/>
      <c r="P25" s="45">
        <f t="shared" si="2"/>
        <v>0</v>
      </c>
      <c r="Q25" s="43"/>
      <c r="R25" s="45">
        <f t="shared" si="3"/>
        <v>0</v>
      </c>
      <c r="S25" s="44">
        <f t="shared" si="4"/>
        <v>0</v>
      </c>
      <c r="T25" s="43">
        <v>2</v>
      </c>
      <c r="U25" s="45">
        <f t="shared" si="5"/>
        <v>200</v>
      </c>
      <c r="V25" s="43"/>
      <c r="W25" s="45">
        <f t="shared" si="6"/>
        <v>0</v>
      </c>
      <c r="X25" s="44">
        <f t="shared" si="7"/>
        <v>200</v>
      </c>
      <c r="Y25" s="43"/>
      <c r="Z25" s="44">
        <f t="shared" si="8"/>
        <v>0</v>
      </c>
      <c r="AA25" s="43"/>
      <c r="AB25" s="44">
        <f t="shared" si="9"/>
        <v>0</v>
      </c>
      <c r="AC25" s="43">
        <v>3</v>
      </c>
      <c r="AD25" s="44">
        <f t="shared" si="10"/>
        <v>70</v>
      </c>
      <c r="AE25" s="43">
        <v>2</v>
      </c>
      <c r="AF25" s="44">
        <f t="shared" si="11"/>
        <v>50</v>
      </c>
      <c r="AG25" s="43">
        <v>1</v>
      </c>
      <c r="AH25" s="44">
        <f t="shared" si="12"/>
        <v>30</v>
      </c>
      <c r="AI25" s="43"/>
      <c r="AJ25" s="44">
        <f t="shared" si="13"/>
        <v>0</v>
      </c>
      <c r="AK25" s="46">
        <v>41659</v>
      </c>
      <c r="AL25" s="44">
        <f t="shared" si="14"/>
        <v>0</v>
      </c>
      <c r="AM25" s="43">
        <v>38</v>
      </c>
      <c r="AN25" s="44">
        <f t="shared" si="15"/>
        <v>266</v>
      </c>
      <c r="AO25" s="43"/>
      <c r="AP25" s="44">
        <f t="shared" si="16"/>
        <v>0</v>
      </c>
      <c r="AQ25" s="43"/>
      <c r="AR25" s="44">
        <f t="shared" si="17"/>
        <v>0</v>
      </c>
      <c r="AS25" s="43">
        <v>0</v>
      </c>
      <c r="AT25" s="44">
        <f t="shared" si="18"/>
        <v>0</v>
      </c>
      <c r="AU25" s="43"/>
      <c r="AV25" s="44">
        <f t="shared" si="19"/>
        <v>0</v>
      </c>
      <c r="AW25" s="43"/>
      <c r="AX25" s="44">
        <f t="shared" si="20"/>
        <v>0</v>
      </c>
      <c r="AY25" s="43"/>
      <c r="AZ25" s="62">
        <f t="shared" si="21"/>
        <v>0</v>
      </c>
    </row>
    <row r="26" spans="1:52">
      <c r="A26" s="42" t="s">
        <v>131</v>
      </c>
      <c r="B26" s="51">
        <f t="shared" si="0"/>
        <v>1417.8000000000002</v>
      </c>
      <c r="C26" s="43">
        <v>204</v>
      </c>
      <c r="D26" s="43" t="s">
        <v>55</v>
      </c>
      <c r="E26" s="43">
        <v>203</v>
      </c>
      <c r="F26" s="43" t="s">
        <v>54</v>
      </c>
      <c r="G26" s="43"/>
      <c r="H26" s="43"/>
      <c r="I26" s="43"/>
      <c r="J26" s="43"/>
      <c r="K26" s="43"/>
      <c r="L26" s="43"/>
      <c r="M26" s="52">
        <v>7.98</v>
      </c>
      <c r="N26" s="54">
        <f t="shared" si="1"/>
        <v>877.80000000000007</v>
      </c>
      <c r="O26" s="43"/>
      <c r="P26" s="45">
        <f t="shared" si="2"/>
        <v>0</v>
      </c>
      <c r="Q26" s="43"/>
      <c r="R26" s="45">
        <f t="shared" si="3"/>
        <v>0</v>
      </c>
      <c r="S26" s="44">
        <f t="shared" si="4"/>
        <v>0</v>
      </c>
      <c r="T26" s="43"/>
      <c r="U26" s="45">
        <f t="shared" si="5"/>
        <v>0</v>
      </c>
      <c r="V26" s="43"/>
      <c r="W26" s="45">
        <f t="shared" si="6"/>
        <v>0</v>
      </c>
      <c r="X26" s="44">
        <f t="shared" si="7"/>
        <v>0</v>
      </c>
      <c r="Y26" s="43">
        <v>1</v>
      </c>
      <c r="Z26" s="44">
        <f t="shared" si="8"/>
        <v>150</v>
      </c>
      <c r="AA26" s="43"/>
      <c r="AB26" s="44">
        <f t="shared" si="9"/>
        <v>0</v>
      </c>
      <c r="AC26" s="43">
        <v>3</v>
      </c>
      <c r="AD26" s="44">
        <f t="shared" si="10"/>
        <v>70</v>
      </c>
      <c r="AE26" s="43">
        <v>1</v>
      </c>
      <c r="AF26" s="44">
        <f t="shared" si="11"/>
        <v>30</v>
      </c>
      <c r="AG26" s="43"/>
      <c r="AH26" s="44">
        <f t="shared" si="12"/>
        <v>0</v>
      </c>
      <c r="AI26" s="43"/>
      <c r="AJ26" s="44">
        <f t="shared" si="13"/>
        <v>0</v>
      </c>
      <c r="AK26" s="46">
        <v>42641</v>
      </c>
      <c r="AL26" s="44">
        <f t="shared" si="14"/>
        <v>100</v>
      </c>
      <c r="AM26" s="43">
        <v>20</v>
      </c>
      <c r="AN26" s="44">
        <f t="shared" si="15"/>
        <v>140</v>
      </c>
      <c r="AO26" s="43">
        <v>1</v>
      </c>
      <c r="AP26" s="44">
        <f t="shared" si="16"/>
        <v>50</v>
      </c>
      <c r="AQ26" s="43"/>
      <c r="AR26" s="44">
        <f t="shared" si="17"/>
        <v>0</v>
      </c>
      <c r="AS26" s="43">
        <v>0</v>
      </c>
      <c r="AT26" s="44">
        <f t="shared" si="18"/>
        <v>0</v>
      </c>
      <c r="AU26" s="43"/>
      <c r="AV26" s="44">
        <f t="shared" si="19"/>
        <v>0</v>
      </c>
      <c r="AW26" s="43"/>
      <c r="AX26" s="44">
        <f t="shared" si="20"/>
        <v>0</v>
      </c>
      <c r="AY26" s="43"/>
      <c r="AZ26" s="62">
        <f t="shared" si="21"/>
        <v>0</v>
      </c>
    </row>
    <row r="27" spans="1:52">
      <c r="A27" s="42" t="s">
        <v>115</v>
      </c>
      <c r="B27" s="51">
        <f t="shared" si="0"/>
        <v>1415.1</v>
      </c>
      <c r="C27" s="43">
        <v>207</v>
      </c>
      <c r="D27" s="43" t="s">
        <v>55</v>
      </c>
      <c r="E27" s="43">
        <v>206</v>
      </c>
      <c r="F27" s="43" t="s">
        <v>55</v>
      </c>
      <c r="G27" s="43">
        <v>205</v>
      </c>
      <c r="H27" s="43" t="s">
        <v>55</v>
      </c>
      <c r="I27" s="43">
        <v>203</v>
      </c>
      <c r="J27" s="43" t="s">
        <v>55</v>
      </c>
      <c r="K27" s="43">
        <v>209</v>
      </c>
      <c r="L27" s="43" t="s">
        <v>55</v>
      </c>
      <c r="M27" s="52">
        <v>8.41</v>
      </c>
      <c r="N27" s="54">
        <f t="shared" si="1"/>
        <v>925.1</v>
      </c>
      <c r="O27" s="43"/>
      <c r="P27" s="45">
        <f t="shared" si="2"/>
        <v>0</v>
      </c>
      <c r="Q27" s="43"/>
      <c r="R27" s="45">
        <f t="shared" si="3"/>
        <v>0</v>
      </c>
      <c r="S27" s="44">
        <f t="shared" si="4"/>
        <v>0</v>
      </c>
      <c r="T27" s="43"/>
      <c r="U27" s="45">
        <f t="shared" si="5"/>
        <v>0</v>
      </c>
      <c r="V27" s="43"/>
      <c r="W27" s="45">
        <f t="shared" si="6"/>
        <v>0</v>
      </c>
      <c r="X27" s="44">
        <f t="shared" si="7"/>
        <v>0</v>
      </c>
      <c r="Y27" s="43"/>
      <c r="Z27" s="44">
        <f t="shared" si="8"/>
        <v>0</v>
      </c>
      <c r="AA27" s="43"/>
      <c r="AB27" s="44">
        <f t="shared" si="9"/>
        <v>0</v>
      </c>
      <c r="AC27" s="43">
        <v>3</v>
      </c>
      <c r="AD27" s="44">
        <f t="shared" si="10"/>
        <v>70</v>
      </c>
      <c r="AE27" s="43">
        <v>2</v>
      </c>
      <c r="AF27" s="44">
        <f t="shared" si="11"/>
        <v>50</v>
      </c>
      <c r="AG27" s="43"/>
      <c r="AH27" s="44">
        <f t="shared" si="12"/>
        <v>0</v>
      </c>
      <c r="AI27" s="43"/>
      <c r="AJ27" s="44">
        <f t="shared" si="13"/>
        <v>0</v>
      </c>
      <c r="AK27" s="46">
        <v>43118</v>
      </c>
      <c r="AL27" s="44">
        <f t="shared" si="14"/>
        <v>300</v>
      </c>
      <c r="AM27" s="43">
        <v>0</v>
      </c>
      <c r="AN27" s="44">
        <f t="shared" si="15"/>
        <v>0</v>
      </c>
      <c r="AO27" s="43"/>
      <c r="AP27" s="44">
        <f t="shared" si="16"/>
        <v>0</v>
      </c>
      <c r="AQ27" s="43">
        <v>1</v>
      </c>
      <c r="AR27" s="44">
        <f t="shared" si="17"/>
        <v>70</v>
      </c>
      <c r="AS27" s="43">
        <v>0</v>
      </c>
      <c r="AT27" s="44">
        <f t="shared" si="18"/>
        <v>0</v>
      </c>
      <c r="AU27" s="43"/>
      <c r="AV27" s="44">
        <f t="shared" si="19"/>
        <v>0</v>
      </c>
      <c r="AW27" s="43"/>
      <c r="AX27" s="44">
        <f t="shared" si="20"/>
        <v>0</v>
      </c>
      <c r="AY27" s="43"/>
      <c r="AZ27" s="62">
        <f t="shared" si="21"/>
        <v>0</v>
      </c>
    </row>
    <row r="28" spans="1:52">
      <c r="A28" s="42" t="s">
        <v>140</v>
      </c>
      <c r="B28" s="51">
        <f t="shared" si="0"/>
        <v>1402.4</v>
      </c>
      <c r="C28" s="43">
        <v>254</v>
      </c>
      <c r="D28" s="43" t="s">
        <v>54</v>
      </c>
      <c r="E28" s="43"/>
      <c r="F28" s="43"/>
      <c r="G28" s="43"/>
      <c r="H28" s="43"/>
      <c r="I28" s="43"/>
      <c r="J28" s="43"/>
      <c r="K28" s="43"/>
      <c r="L28" s="43"/>
      <c r="M28" s="52">
        <v>7.84</v>
      </c>
      <c r="N28" s="54">
        <f t="shared" si="1"/>
        <v>862.4</v>
      </c>
      <c r="O28" s="43"/>
      <c r="P28" s="45">
        <f t="shared" si="2"/>
        <v>0</v>
      </c>
      <c r="Q28" s="43"/>
      <c r="R28" s="45">
        <f t="shared" si="3"/>
        <v>0</v>
      </c>
      <c r="S28" s="44">
        <f t="shared" si="4"/>
        <v>0</v>
      </c>
      <c r="T28" s="43"/>
      <c r="U28" s="45">
        <f t="shared" si="5"/>
        <v>0</v>
      </c>
      <c r="V28" s="43"/>
      <c r="W28" s="45">
        <f t="shared" si="6"/>
        <v>0</v>
      </c>
      <c r="X28" s="44">
        <f t="shared" si="7"/>
        <v>0</v>
      </c>
      <c r="Y28" s="43"/>
      <c r="Z28" s="44">
        <f t="shared" si="8"/>
        <v>0</v>
      </c>
      <c r="AA28" s="43"/>
      <c r="AB28" s="44">
        <f t="shared" si="9"/>
        <v>0</v>
      </c>
      <c r="AC28" s="43">
        <v>3</v>
      </c>
      <c r="AD28" s="44">
        <f t="shared" si="10"/>
        <v>70</v>
      </c>
      <c r="AE28" s="43">
        <v>3</v>
      </c>
      <c r="AF28" s="44">
        <f t="shared" si="11"/>
        <v>70</v>
      </c>
      <c r="AG28" s="43"/>
      <c r="AH28" s="44">
        <f t="shared" si="12"/>
        <v>0</v>
      </c>
      <c r="AI28" s="43"/>
      <c r="AJ28" s="44">
        <f t="shared" si="13"/>
        <v>0</v>
      </c>
      <c r="AK28" s="46">
        <v>41661</v>
      </c>
      <c r="AL28" s="44">
        <f t="shared" si="14"/>
        <v>0</v>
      </c>
      <c r="AM28" s="43">
        <v>50</v>
      </c>
      <c r="AN28" s="44">
        <f t="shared" si="15"/>
        <v>350</v>
      </c>
      <c r="AO28" s="43">
        <v>1</v>
      </c>
      <c r="AP28" s="44">
        <f t="shared" si="16"/>
        <v>50</v>
      </c>
      <c r="AQ28" s="43"/>
      <c r="AR28" s="44">
        <f t="shared" si="17"/>
        <v>0</v>
      </c>
      <c r="AS28" s="43">
        <v>0</v>
      </c>
      <c r="AT28" s="44">
        <f t="shared" si="18"/>
        <v>0</v>
      </c>
      <c r="AU28" s="43"/>
      <c r="AV28" s="44">
        <f t="shared" si="19"/>
        <v>0</v>
      </c>
      <c r="AW28" s="43"/>
      <c r="AX28" s="44">
        <f t="shared" si="20"/>
        <v>0</v>
      </c>
      <c r="AY28" s="43"/>
      <c r="AZ28" s="62">
        <f t="shared" si="21"/>
        <v>0</v>
      </c>
    </row>
    <row r="29" spans="1:52">
      <c r="A29" s="42" t="s">
        <v>66</v>
      </c>
      <c r="B29" s="51">
        <f t="shared" si="0"/>
        <v>1388.3000000000002</v>
      </c>
      <c r="C29" s="43">
        <v>267</v>
      </c>
      <c r="D29" s="43" t="s">
        <v>54</v>
      </c>
      <c r="E29" s="43"/>
      <c r="F29" s="43"/>
      <c r="G29" s="43"/>
      <c r="H29" s="43"/>
      <c r="I29" s="43"/>
      <c r="J29" s="43"/>
      <c r="K29" s="43"/>
      <c r="L29" s="43"/>
      <c r="M29" s="52">
        <v>6.53</v>
      </c>
      <c r="N29" s="54">
        <f t="shared" si="1"/>
        <v>718.30000000000007</v>
      </c>
      <c r="O29" s="43"/>
      <c r="P29" s="45">
        <f t="shared" si="2"/>
        <v>0</v>
      </c>
      <c r="Q29" s="43"/>
      <c r="R29" s="45">
        <f t="shared" si="3"/>
        <v>0</v>
      </c>
      <c r="S29" s="44">
        <f t="shared" si="4"/>
        <v>0</v>
      </c>
      <c r="T29" s="43">
        <v>2</v>
      </c>
      <c r="U29" s="45">
        <f t="shared" si="5"/>
        <v>200</v>
      </c>
      <c r="V29" s="43"/>
      <c r="W29" s="45">
        <f t="shared" si="6"/>
        <v>0</v>
      </c>
      <c r="X29" s="44">
        <f t="shared" si="7"/>
        <v>200</v>
      </c>
      <c r="Y29" s="43"/>
      <c r="Z29" s="44">
        <f t="shared" si="8"/>
        <v>0</v>
      </c>
      <c r="AA29" s="43"/>
      <c r="AB29" s="44">
        <f t="shared" si="9"/>
        <v>0</v>
      </c>
      <c r="AC29" s="43"/>
      <c r="AD29" s="44">
        <f t="shared" si="10"/>
        <v>0</v>
      </c>
      <c r="AE29" s="43"/>
      <c r="AF29" s="44">
        <f t="shared" si="11"/>
        <v>0</v>
      </c>
      <c r="AG29" s="43"/>
      <c r="AH29" s="44">
        <f t="shared" si="12"/>
        <v>0</v>
      </c>
      <c r="AI29" s="43"/>
      <c r="AJ29" s="44">
        <f t="shared" si="13"/>
        <v>0</v>
      </c>
      <c r="AK29" s="46">
        <v>34299</v>
      </c>
      <c r="AL29" s="44">
        <f t="shared" si="14"/>
        <v>0</v>
      </c>
      <c r="AM29" s="43">
        <v>60</v>
      </c>
      <c r="AN29" s="44">
        <f t="shared" si="15"/>
        <v>420</v>
      </c>
      <c r="AO29" s="43">
        <v>1</v>
      </c>
      <c r="AP29" s="44">
        <f t="shared" si="16"/>
        <v>50</v>
      </c>
      <c r="AQ29" s="43"/>
      <c r="AR29" s="44">
        <f t="shared" si="17"/>
        <v>0</v>
      </c>
      <c r="AS29" s="43">
        <v>0</v>
      </c>
      <c r="AT29" s="44">
        <f t="shared" si="18"/>
        <v>0</v>
      </c>
      <c r="AU29" s="43"/>
      <c r="AV29" s="44">
        <f t="shared" si="19"/>
        <v>0</v>
      </c>
      <c r="AW29" s="43"/>
      <c r="AX29" s="44">
        <f t="shared" si="20"/>
        <v>0</v>
      </c>
      <c r="AY29" s="43"/>
      <c r="AZ29" s="62">
        <f t="shared" si="21"/>
        <v>0</v>
      </c>
    </row>
    <row r="30" spans="1:52">
      <c r="A30" s="42" t="s">
        <v>118</v>
      </c>
      <c r="B30" s="51">
        <f t="shared" si="0"/>
        <v>1385.8000000000002</v>
      </c>
      <c r="C30" s="43">
        <v>212</v>
      </c>
      <c r="D30" s="43" t="s">
        <v>54</v>
      </c>
      <c r="E30" s="43">
        <v>219</v>
      </c>
      <c r="F30" s="43" t="s">
        <v>54</v>
      </c>
      <c r="G30" s="43">
        <v>213</v>
      </c>
      <c r="H30" s="43" t="s">
        <v>54</v>
      </c>
      <c r="I30" s="43">
        <v>204</v>
      </c>
      <c r="J30" s="43" t="s">
        <v>55</v>
      </c>
      <c r="K30" s="43">
        <v>214</v>
      </c>
      <c r="L30" s="43" t="s">
        <v>55</v>
      </c>
      <c r="M30" s="52">
        <v>7.28</v>
      </c>
      <c r="N30" s="54">
        <f t="shared" si="1"/>
        <v>800.80000000000007</v>
      </c>
      <c r="O30" s="43"/>
      <c r="P30" s="45">
        <f t="shared" si="2"/>
        <v>0</v>
      </c>
      <c r="Q30" s="43"/>
      <c r="R30" s="45">
        <f t="shared" si="3"/>
        <v>0</v>
      </c>
      <c r="S30" s="44">
        <f t="shared" si="4"/>
        <v>0</v>
      </c>
      <c r="T30" s="43"/>
      <c r="U30" s="45">
        <f t="shared" si="5"/>
        <v>0</v>
      </c>
      <c r="V30" s="43"/>
      <c r="W30" s="45">
        <f t="shared" si="6"/>
        <v>0</v>
      </c>
      <c r="X30" s="44">
        <f t="shared" si="7"/>
        <v>0</v>
      </c>
      <c r="Y30" s="43"/>
      <c r="Z30" s="44">
        <f t="shared" si="8"/>
        <v>0</v>
      </c>
      <c r="AA30" s="43"/>
      <c r="AB30" s="44">
        <f t="shared" si="9"/>
        <v>0</v>
      </c>
      <c r="AC30" s="43">
        <v>3</v>
      </c>
      <c r="AD30" s="44">
        <f t="shared" si="10"/>
        <v>70</v>
      </c>
      <c r="AE30" s="43"/>
      <c r="AF30" s="44">
        <f t="shared" si="11"/>
        <v>0</v>
      </c>
      <c r="AG30" s="43"/>
      <c r="AH30" s="44">
        <f t="shared" si="12"/>
        <v>0</v>
      </c>
      <c r="AI30" s="43">
        <v>1</v>
      </c>
      <c r="AJ30" s="44">
        <f t="shared" si="13"/>
        <v>80</v>
      </c>
      <c r="AK30" s="46">
        <v>43118</v>
      </c>
      <c r="AL30" s="44">
        <f t="shared" si="14"/>
        <v>300</v>
      </c>
      <c r="AM30" s="43">
        <v>5</v>
      </c>
      <c r="AN30" s="44">
        <f t="shared" si="15"/>
        <v>35</v>
      </c>
      <c r="AO30" s="43">
        <v>2</v>
      </c>
      <c r="AP30" s="44">
        <f t="shared" si="16"/>
        <v>100</v>
      </c>
      <c r="AQ30" s="43"/>
      <c r="AR30" s="44">
        <f t="shared" si="17"/>
        <v>0</v>
      </c>
      <c r="AS30" s="43">
        <v>0</v>
      </c>
      <c r="AT30" s="44">
        <f t="shared" si="18"/>
        <v>0</v>
      </c>
      <c r="AU30" s="43"/>
      <c r="AV30" s="44">
        <f t="shared" si="19"/>
        <v>0</v>
      </c>
      <c r="AW30" s="43"/>
      <c r="AX30" s="44">
        <f t="shared" si="20"/>
        <v>0</v>
      </c>
      <c r="AY30" s="43"/>
      <c r="AZ30" s="62">
        <f t="shared" si="21"/>
        <v>0</v>
      </c>
    </row>
    <row r="31" spans="1:52">
      <c r="A31" s="42" t="s">
        <v>186</v>
      </c>
      <c r="B31" s="51">
        <f t="shared" si="0"/>
        <v>1375.2</v>
      </c>
      <c r="C31" s="43">
        <v>265</v>
      </c>
      <c r="D31" s="43" t="s">
        <v>54</v>
      </c>
      <c r="E31" s="43"/>
      <c r="F31" s="43"/>
      <c r="G31" s="43"/>
      <c r="H31" s="43"/>
      <c r="I31" s="43"/>
      <c r="J31" s="43"/>
      <c r="K31" s="43"/>
      <c r="L31" s="43"/>
      <c r="M31" s="52">
        <v>7.32</v>
      </c>
      <c r="N31" s="54">
        <f t="shared" si="1"/>
        <v>805.2</v>
      </c>
      <c r="O31" s="43"/>
      <c r="P31" s="45">
        <f t="shared" si="2"/>
        <v>0</v>
      </c>
      <c r="Q31" s="43"/>
      <c r="R31" s="45">
        <f t="shared" si="3"/>
        <v>0</v>
      </c>
      <c r="S31" s="44">
        <f t="shared" si="4"/>
        <v>0</v>
      </c>
      <c r="T31" s="43">
        <v>2</v>
      </c>
      <c r="U31" s="45">
        <f t="shared" si="5"/>
        <v>200</v>
      </c>
      <c r="V31" s="43"/>
      <c r="W31" s="45">
        <f t="shared" si="6"/>
        <v>0</v>
      </c>
      <c r="X31" s="44">
        <f t="shared" si="7"/>
        <v>200</v>
      </c>
      <c r="Y31" s="43"/>
      <c r="Z31" s="44">
        <f t="shared" si="8"/>
        <v>0</v>
      </c>
      <c r="AA31" s="43"/>
      <c r="AB31" s="44">
        <f t="shared" si="9"/>
        <v>0</v>
      </c>
      <c r="AC31" s="43">
        <v>3</v>
      </c>
      <c r="AD31" s="44">
        <f t="shared" si="10"/>
        <v>70</v>
      </c>
      <c r="AE31" s="43"/>
      <c r="AF31" s="44">
        <f t="shared" si="11"/>
        <v>0</v>
      </c>
      <c r="AG31" s="43"/>
      <c r="AH31" s="44">
        <f t="shared" si="12"/>
        <v>0</v>
      </c>
      <c r="AI31" s="43"/>
      <c r="AJ31" s="44">
        <f t="shared" si="13"/>
        <v>0</v>
      </c>
      <c r="AK31" s="46">
        <v>43236</v>
      </c>
      <c r="AL31" s="44">
        <f t="shared" si="14"/>
        <v>300</v>
      </c>
      <c r="AM31" s="43"/>
      <c r="AN31" s="44">
        <f t="shared" si="15"/>
        <v>0</v>
      </c>
      <c r="AO31" s="43"/>
      <c r="AP31" s="44">
        <f t="shared" si="16"/>
        <v>0</v>
      </c>
      <c r="AQ31" s="43"/>
      <c r="AR31" s="44">
        <f t="shared" si="17"/>
        <v>0</v>
      </c>
      <c r="AS31" s="43">
        <v>0</v>
      </c>
      <c r="AT31" s="44">
        <f t="shared" si="18"/>
        <v>0</v>
      </c>
      <c r="AU31" s="43"/>
      <c r="AV31" s="44">
        <f t="shared" si="19"/>
        <v>0</v>
      </c>
      <c r="AW31" s="43"/>
      <c r="AX31" s="44">
        <f t="shared" si="20"/>
        <v>0</v>
      </c>
      <c r="AY31" s="43"/>
      <c r="AZ31" s="62">
        <f t="shared" si="21"/>
        <v>0</v>
      </c>
    </row>
    <row r="32" spans="1:52">
      <c r="A32" s="42" t="s">
        <v>96</v>
      </c>
      <c r="B32" s="51">
        <f t="shared" si="0"/>
        <v>1373.9</v>
      </c>
      <c r="C32" s="43">
        <v>207</v>
      </c>
      <c r="D32" s="43" t="s">
        <v>55</v>
      </c>
      <c r="E32" s="43">
        <v>205</v>
      </c>
      <c r="F32" s="43" t="s">
        <v>55</v>
      </c>
      <c r="G32" s="43">
        <v>206</v>
      </c>
      <c r="H32" s="43" t="s">
        <v>55</v>
      </c>
      <c r="I32" s="43">
        <v>202</v>
      </c>
      <c r="J32" s="43" t="s">
        <v>55</v>
      </c>
      <c r="K32" s="43">
        <v>201</v>
      </c>
      <c r="L32" s="43" t="s">
        <v>55</v>
      </c>
      <c r="M32" s="52">
        <v>9.09</v>
      </c>
      <c r="N32" s="54">
        <f t="shared" si="1"/>
        <v>999.9</v>
      </c>
      <c r="O32" s="43"/>
      <c r="P32" s="45">
        <f t="shared" si="2"/>
        <v>0</v>
      </c>
      <c r="Q32" s="43"/>
      <c r="R32" s="45">
        <f t="shared" si="3"/>
        <v>0</v>
      </c>
      <c r="S32" s="44">
        <f t="shared" si="4"/>
        <v>0</v>
      </c>
      <c r="T32" s="43"/>
      <c r="U32" s="45">
        <f t="shared" si="5"/>
        <v>0</v>
      </c>
      <c r="V32" s="43"/>
      <c r="W32" s="45">
        <f t="shared" si="6"/>
        <v>0</v>
      </c>
      <c r="X32" s="44">
        <f t="shared" si="7"/>
        <v>0</v>
      </c>
      <c r="Y32" s="43"/>
      <c r="Z32" s="44">
        <f t="shared" si="8"/>
        <v>0</v>
      </c>
      <c r="AA32" s="43"/>
      <c r="AB32" s="44">
        <f t="shared" si="9"/>
        <v>0</v>
      </c>
      <c r="AC32" s="43">
        <v>3</v>
      </c>
      <c r="AD32" s="44">
        <f t="shared" si="10"/>
        <v>70</v>
      </c>
      <c r="AE32" s="43">
        <v>1</v>
      </c>
      <c r="AF32" s="44">
        <f t="shared" si="11"/>
        <v>30</v>
      </c>
      <c r="AG32" s="43">
        <v>3</v>
      </c>
      <c r="AH32" s="44">
        <f t="shared" si="12"/>
        <v>70</v>
      </c>
      <c r="AI32" s="43"/>
      <c r="AJ32" s="44">
        <f t="shared" si="13"/>
        <v>0</v>
      </c>
      <c r="AK32" s="46">
        <v>42516</v>
      </c>
      <c r="AL32" s="44">
        <f t="shared" si="14"/>
        <v>0</v>
      </c>
      <c r="AM32" s="43">
        <v>22</v>
      </c>
      <c r="AN32" s="44">
        <f t="shared" si="15"/>
        <v>154</v>
      </c>
      <c r="AO32" s="43">
        <v>1</v>
      </c>
      <c r="AP32" s="44">
        <f t="shared" si="16"/>
        <v>50</v>
      </c>
      <c r="AQ32" s="43"/>
      <c r="AR32" s="44">
        <f t="shared" si="17"/>
        <v>0</v>
      </c>
      <c r="AS32" s="43">
        <v>0</v>
      </c>
      <c r="AT32" s="44">
        <f t="shared" si="18"/>
        <v>0</v>
      </c>
      <c r="AU32" s="43"/>
      <c r="AV32" s="44">
        <f t="shared" si="19"/>
        <v>0</v>
      </c>
      <c r="AW32" s="43"/>
      <c r="AX32" s="44">
        <f t="shared" si="20"/>
        <v>0</v>
      </c>
      <c r="AY32" s="43"/>
      <c r="AZ32" s="62">
        <f t="shared" si="21"/>
        <v>0</v>
      </c>
    </row>
    <row r="33" spans="1:52">
      <c r="A33" s="42" t="s">
        <v>175</v>
      </c>
      <c r="B33" s="51">
        <f t="shared" si="0"/>
        <v>1369.9</v>
      </c>
      <c r="C33" s="43">
        <v>204</v>
      </c>
      <c r="D33" s="43" t="s">
        <v>55</v>
      </c>
      <c r="E33" s="43">
        <v>203</v>
      </c>
      <c r="F33" s="43" t="s">
        <v>55</v>
      </c>
      <c r="G33" s="43">
        <v>219</v>
      </c>
      <c r="H33" s="43" t="s">
        <v>55</v>
      </c>
      <c r="I33" s="43"/>
      <c r="J33" s="43"/>
      <c r="K33" s="43"/>
      <c r="L33" s="43"/>
      <c r="M33" s="52">
        <v>9.09</v>
      </c>
      <c r="N33" s="54">
        <f t="shared" si="1"/>
        <v>999.9</v>
      </c>
      <c r="O33" s="43"/>
      <c r="P33" s="45">
        <f t="shared" si="2"/>
        <v>0</v>
      </c>
      <c r="Q33" s="43"/>
      <c r="R33" s="45">
        <f t="shared" si="3"/>
        <v>0</v>
      </c>
      <c r="S33" s="44">
        <f t="shared" si="4"/>
        <v>0</v>
      </c>
      <c r="T33" s="43">
        <v>2</v>
      </c>
      <c r="U33" s="45">
        <f t="shared" si="5"/>
        <v>200</v>
      </c>
      <c r="V33" s="43"/>
      <c r="W33" s="45">
        <f t="shared" si="6"/>
        <v>0</v>
      </c>
      <c r="X33" s="44">
        <f t="shared" si="7"/>
        <v>200</v>
      </c>
      <c r="Y33" s="43"/>
      <c r="Z33" s="44">
        <f t="shared" si="8"/>
        <v>0</v>
      </c>
      <c r="AA33" s="43"/>
      <c r="AB33" s="44">
        <f t="shared" si="9"/>
        <v>0</v>
      </c>
      <c r="AC33" s="43">
        <v>3</v>
      </c>
      <c r="AD33" s="44">
        <f t="shared" si="10"/>
        <v>70</v>
      </c>
      <c r="AE33" s="43"/>
      <c r="AF33" s="44">
        <f t="shared" si="11"/>
        <v>0</v>
      </c>
      <c r="AG33" s="43"/>
      <c r="AH33" s="44">
        <f t="shared" si="12"/>
        <v>0</v>
      </c>
      <c r="AI33" s="43"/>
      <c r="AJ33" s="44">
        <f t="shared" si="13"/>
        <v>0</v>
      </c>
      <c r="AK33" s="46">
        <v>41108</v>
      </c>
      <c r="AL33" s="44">
        <f t="shared" si="14"/>
        <v>0</v>
      </c>
      <c r="AM33" s="43"/>
      <c r="AN33" s="44">
        <f t="shared" si="15"/>
        <v>0</v>
      </c>
      <c r="AO33" s="43">
        <v>2</v>
      </c>
      <c r="AP33" s="44">
        <f t="shared" si="16"/>
        <v>100</v>
      </c>
      <c r="AQ33" s="43"/>
      <c r="AR33" s="44">
        <f t="shared" si="17"/>
        <v>0</v>
      </c>
      <c r="AS33" s="43">
        <v>0</v>
      </c>
      <c r="AT33" s="44">
        <f t="shared" si="18"/>
        <v>0</v>
      </c>
      <c r="AU33" s="43"/>
      <c r="AV33" s="44">
        <f t="shared" si="19"/>
        <v>0</v>
      </c>
      <c r="AW33" s="43"/>
      <c r="AX33" s="44">
        <f t="shared" si="20"/>
        <v>0</v>
      </c>
      <c r="AY33" s="43"/>
      <c r="AZ33" s="62">
        <f t="shared" si="21"/>
        <v>0</v>
      </c>
    </row>
    <row r="34" spans="1:52">
      <c r="A34" s="42" t="s">
        <v>98</v>
      </c>
      <c r="B34" s="51">
        <f t="shared" si="0"/>
        <v>1367.4</v>
      </c>
      <c r="C34" s="43">
        <v>218</v>
      </c>
      <c r="D34" s="43" t="s">
        <v>55</v>
      </c>
      <c r="E34" s="43">
        <v>219</v>
      </c>
      <c r="F34" s="43" t="s">
        <v>55</v>
      </c>
      <c r="G34" s="43">
        <v>213</v>
      </c>
      <c r="H34" s="43" t="s">
        <v>55</v>
      </c>
      <c r="I34" s="43">
        <v>210</v>
      </c>
      <c r="J34" s="43" t="s">
        <v>55</v>
      </c>
      <c r="K34" s="43">
        <v>212</v>
      </c>
      <c r="L34" s="43" t="s">
        <v>55</v>
      </c>
      <c r="M34" s="52">
        <v>8.34</v>
      </c>
      <c r="N34" s="54">
        <f t="shared" si="1"/>
        <v>917.4</v>
      </c>
      <c r="O34" s="43"/>
      <c r="P34" s="45">
        <f t="shared" si="2"/>
        <v>0</v>
      </c>
      <c r="Q34" s="43"/>
      <c r="R34" s="45">
        <f t="shared" si="3"/>
        <v>0</v>
      </c>
      <c r="S34" s="44">
        <f t="shared" si="4"/>
        <v>0</v>
      </c>
      <c r="T34" s="43"/>
      <c r="U34" s="45">
        <f t="shared" si="5"/>
        <v>0</v>
      </c>
      <c r="V34" s="43"/>
      <c r="W34" s="45">
        <f t="shared" si="6"/>
        <v>0</v>
      </c>
      <c r="X34" s="44">
        <f t="shared" si="7"/>
        <v>0</v>
      </c>
      <c r="Y34" s="43"/>
      <c r="Z34" s="44">
        <f t="shared" si="8"/>
        <v>0</v>
      </c>
      <c r="AA34" s="43"/>
      <c r="AB34" s="44">
        <f t="shared" si="9"/>
        <v>0</v>
      </c>
      <c r="AC34" s="43"/>
      <c r="AD34" s="44">
        <f t="shared" si="10"/>
        <v>0</v>
      </c>
      <c r="AE34" s="43"/>
      <c r="AF34" s="44">
        <f t="shared" si="11"/>
        <v>0</v>
      </c>
      <c r="AG34" s="43"/>
      <c r="AH34" s="44">
        <f t="shared" si="12"/>
        <v>0</v>
      </c>
      <c r="AI34" s="43"/>
      <c r="AJ34" s="44">
        <f t="shared" si="13"/>
        <v>0</v>
      </c>
      <c r="AK34" s="46">
        <v>43118</v>
      </c>
      <c r="AL34" s="44">
        <f t="shared" si="14"/>
        <v>300</v>
      </c>
      <c r="AM34" s="43">
        <v>0</v>
      </c>
      <c r="AN34" s="44">
        <f t="shared" si="15"/>
        <v>0</v>
      </c>
      <c r="AO34" s="43">
        <v>3</v>
      </c>
      <c r="AP34" s="44">
        <f t="shared" si="16"/>
        <v>150</v>
      </c>
      <c r="AQ34" s="43"/>
      <c r="AR34" s="44">
        <f t="shared" si="17"/>
        <v>0</v>
      </c>
      <c r="AS34" s="43">
        <v>0</v>
      </c>
      <c r="AT34" s="44">
        <f t="shared" si="18"/>
        <v>0</v>
      </c>
      <c r="AU34" s="43"/>
      <c r="AV34" s="44">
        <f t="shared" si="19"/>
        <v>0</v>
      </c>
      <c r="AW34" s="43"/>
      <c r="AX34" s="44">
        <f t="shared" si="20"/>
        <v>0</v>
      </c>
      <c r="AY34" s="43"/>
      <c r="AZ34" s="62">
        <f t="shared" si="21"/>
        <v>0</v>
      </c>
    </row>
    <row r="35" spans="1:52">
      <c r="A35" s="42" t="s">
        <v>103</v>
      </c>
      <c r="B35" s="51">
        <f t="shared" si="0"/>
        <v>1365.2</v>
      </c>
      <c r="C35" s="43">
        <v>263</v>
      </c>
      <c r="D35" s="43" t="s">
        <v>54</v>
      </c>
      <c r="E35" s="43">
        <v>261</v>
      </c>
      <c r="F35" s="43" t="s">
        <v>55</v>
      </c>
      <c r="G35" s="43">
        <v>264</v>
      </c>
      <c r="H35" s="43" t="s">
        <v>55</v>
      </c>
      <c r="I35" s="43">
        <v>262</v>
      </c>
      <c r="J35" s="43" t="s">
        <v>55</v>
      </c>
      <c r="K35" s="43"/>
      <c r="L35" s="43"/>
      <c r="M35" s="52">
        <v>8.32</v>
      </c>
      <c r="N35" s="54">
        <f t="shared" si="1"/>
        <v>915.2</v>
      </c>
      <c r="O35" s="43"/>
      <c r="P35" s="45">
        <f t="shared" si="2"/>
        <v>0</v>
      </c>
      <c r="Q35" s="43"/>
      <c r="R35" s="45">
        <f t="shared" si="3"/>
        <v>0</v>
      </c>
      <c r="S35" s="44">
        <f t="shared" si="4"/>
        <v>0</v>
      </c>
      <c r="T35" s="43"/>
      <c r="U35" s="45">
        <f t="shared" si="5"/>
        <v>0</v>
      </c>
      <c r="V35" s="43"/>
      <c r="W35" s="45">
        <f t="shared" si="6"/>
        <v>0</v>
      </c>
      <c r="X35" s="44">
        <f t="shared" si="7"/>
        <v>0</v>
      </c>
      <c r="Y35" s="43"/>
      <c r="Z35" s="44">
        <f t="shared" si="8"/>
        <v>0</v>
      </c>
      <c r="AA35" s="43"/>
      <c r="AB35" s="44">
        <f t="shared" si="9"/>
        <v>0</v>
      </c>
      <c r="AC35" s="43">
        <v>3</v>
      </c>
      <c r="AD35" s="44">
        <f t="shared" si="10"/>
        <v>70</v>
      </c>
      <c r="AE35" s="43"/>
      <c r="AF35" s="44">
        <f t="shared" si="11"/>
        <v>0</v>
      </c>
      <c r="AG35" s="43"/>
      <c r="AH35" s="44">
        <f t="shared" si="12"/>
        <v>0</v>
      </c>
      <c r="AI35" s="43">
        <v>1</v>
      </c>
      <c r="AJ35" s="44">
        <f t="shared" si="13"/>
        <v>80</v>
      </c>
      <c r="AK35" s="46">
        <v>43091</v>
      </c>
      <c r="AL35" s="44">
        <f t="shared" si="14"/>
        <v>300</v>
      </c>
      <c r="AM35" s="43">
        <v>0</v>
      </c>
      <c r="AN35" s="44">
        <f t="shared" si="15"/>
        <v>0</v>
      </c>
      <c r="AO35" s="43"/>
      <c r="AP35" s="44">
        <f t="shared" si="16"/>
        <v>0</v>
      </c>
      <c r="AQ35" s="43"/>
      <c r="AR35" s="44">
        <f t="shared" si="17"/>
        <v>0</v>
      </c>
      <c r="AS35" s="43">
        <v>0</v>
      </c>
      <c r="AT35" s="44">
        <f t="shared" si="18"/>
        <v>0</v>
      </c>
      <c r="AU35" s="43"/>
      <c r="AV35" s="44">
        <f t="shared" si="19"/>
        <v>0</v>
      </c>
      <c r="AW35" s="43"/>
      <c r="AX35" s="44">
        <f t="shared" si="20"/>
        <v>0</v>
      </c>
      <c r="AY35" s="43"/>
      <c r="AZ35" s="62">
        <f t="shared" si="21"/>
        <v>0</v>
      </c>
    </row>
    <row r="36" spans="1:52">
      <c r="A36" s="43" t="s">
        <v>60</v>
      </c>
      <c r="B36" s="51">
        <f t="shared" ref="B36:B67" si="22">N36+S36+X36+Z36+AB36+AD36+AF36+AH36+AJ36+AL36+AN36+AP36+AR36+AT36+AV36+AX36+AZ36</f>
        <v>1357.5</v>
      </c>
      <c r="C36" s="43">
        <v>203</v>
      </c>
      <c r="D36" s="43" t="s">
        <v>54</v>
      </c>
      <c r="E36" s="43">
        <v>204</v>
      </c>
      <c r="F36" s="43" t="s">
        <v>55</v>
      </c>
      <c r="G36" s="43">
        <v>213</v>
      </c>
      <c r="H36" s="43" t="s">
        <v>55</v>
      </c>
      <c r="I36" s="43">
        <v>220</v>
      </c>
      <c r="J36" s="43" t="s">
        <v>55</v>
      </c>
      <c r="K36" s="43">
        <v>209</v>
      </c>
      <c r="L36" s="43" t="s">
        <v>55</v>
      </c>
      <c r="M36" s="52">
        <v>7.75</v>
      </c>
      <c r="N36" s="54">
        <f t="shared" ref="N36:N67" si="23">110*M36</f>
        <v>852.5</v>
      </c>
      <c r="O36" s="43"/>
      <c r="P36" s="45">
        <f t="shared" ref="P36:P67" si="24">O36*200</f>
        <v>0</v>
      </c>
      <c r="Q36" s="43"/>
      <c r="R36" s="45">
        <f t="shared" ref="R36:R67" si="25">Q36*0.3*200</f>
        <v>0</v>
      </c>
      <c r="S36" s="44">
        <f t="shared" ref="S36:S67" si="26">P36+R36</f>
        <v>0</v>
      </c>
      <c r="T36" s="43">
        <v>2</v>
      </c>
      <c r="U36" s="45">
        <f t="shared" ref="U36:U67" si="27">T36*100</f>
        <v>200</v>
      </c>
      <c r="V36" s="43"/>
      <c r="W36" s="45">
        <f t="shared" ref="W36:W67" si="28">V36*0.3*100</f>
        <v>0</v>
      </c>
      <c r="X36" s="44">
        <f t="shared" ref="X36:X67" si="29">U36+W36</f>
        <v>200</v>
      </c>
      <c r="Y36" s="43"/>
      <c r="Z36" s="44">
        <f t="shared" ref="Z36:Z67" si="30">150*Y36</f>
        <v>0</v>
      </c>
      <c r="AA36" s="43"/>
      <c r="AB36" s="44">
        <f t="shared" ref="AB36:AB67" si="31">100*AA36</f>
        <v>0</v>
      </c>
      <c r="AC36" s="43"/>
      <c r="AD36" s="44">
        <f t="shared" ref="AD36:AD67" si="32">IF(AC36=1,30,IF(AC36=2,50,IF(AC36=3,70,0)))</f>
        <v>0</v>
      </c>
      <c r="AE36" s="43"/>
      <c r="AF36" s="44">
        <f t="shared" ref="AF36:AF67" si="33">IF(AE36=1,30,IF(AE36=2,50,IF(AE36=3,70,0)))</f>
        <v>0</v>
      </c>
      <c r="AG36" s="43"/>
      <c r="AH36" s="44">
        <f t="shared" ref="AH36:AH67" si="34">IF(AG36=1,30,IF(AG36=2,50,IF(AG36=3,70,0)))</f>
        <v>0</v>
      </c>
      <c r="AI36" s="43"/>
      <c r="AJ36" s="44">
        <f t="shared" ref="AJ36:AJ67" si="35">AI36*80</f>
        <v>0</v>
      </c>
      <c r="AK36" s="46">
        <v>42641</v>
      </c>
      <c r="AL36" s="44">
        <f t="shared" ref="AL36:AL67" si="36">IF(AK36&lt;(DATE(2017,6,13)),IF(AK36&lt;(DATE(2016,12,13)),IF(AK36&lt;(DATE(2016,6,13)),0,100),200),300)</f>
        <v>100</v>
      </c>
      <c r="AM36" s="43">
        <v>15</v>
      </c>
      <c r="AN36" s="44">
        <f t="shared" ref="AN36:AN67" si="37">IF(AM36&lt;61,AM36*7,420)</f>
        <v>105</v>
      </c>
      <c r="AO36" s="43">
        <v>2</v>
      </c>
      <c r="AP36" s="44">
        <f t="shared" ref="AP36:AP67" si="38">IF(AO36&lt;7,AO36*50,300)</f>
        <v>100</v>
      </c>
      <c r="AQ36" s="43"/>
      <c r="AR36" s="44">
        <f t="shared" ref="AR36:AR67" si="39">AQ36*70</f>
        <v>0</v>
      </c>
      <c r="AS36" s="43">
        <v>0</v>
      </c>
      <c r="AT36" s="44">
        <f t="shared" ref="AT36:AT67" si="40">50*AS36</f>
        <v>0</v>
      </c>
      <c r="AU36" s="43"/>
      <c r="AV36" s="44">
        <f t="shared" ref="AV36:AV67" si="41">100*AU36</f>
        <v>0</v>
      </c>
      <c r="AW36" s="43"/>
      <c r="AX36" s="44">
        <f t="shared" ref="AX36:AX67" si="42">100*AW36</f>
        <v>0</v>
      </c>
      <c r="AY36" s="43"/>
      <c r="AZ36" s="62">
        <f t="shared" ref="AZ36:AZ67" si="43">100*AY36</f>
        <v>0</v>
      </c>
    </row>
    <row r="37" spans="1:52">
      <c r="A37" s="42" t="s">
        <v>125</v>
      </c>
      <c r="B37" s="51">
        <f t="shared" si="22"/>
        <v>1354.3000000000002</v>
      </c>
      <c r="C37" s="43">
        <v>209</v>
      </c>
      <c r="D37" s="43" t="s">
        <v>54</v>
      </c>
      <c r="E37" s="43">
        <v>220</v>
      </c>
      <c r="F37" s="43" t="s">
        <v>54</v>
      </c>
      <c r="G37" s="43">
        <v>201</v>
      </c>
      <c r="H37" s="43" t="s">
        <v>54</v>
      </c>
      <c r="I37" s="43"/>
      <c r="J37" s="43"/>
      <c r="K37" s="43"/>
      <c r="L37" s="43"/>
      <c r="M37" s="52">
        <v>6.53</v>
      </c>
      <c r="N37" s="54">
        <f t="shared" si="23"/>
        <v>718.30000000000007</v>
      </c>
      <c r="O37" s="43"/>
      <c r="P37" s="45">
        <f t="shared" si="24"/>
        <v>0</v>
      </c>
      <c r="Q37" s="43"/>
      <c r="R37" s="45">
        <f t="shared" si="25"/>
        <v>0</v>
      </c>
      <c r="S37" s="44">
        <f t="shared" si="26"/>
        <v>0</v>
      </c>
      <c r="T37" s="43">
        <v>2</v>
      </c>
      <c r="U37" s="45">
        <f t="shared" si="27"/>
        <v>200</v>
      </c>
      <c r="V37" s="43"/>
      <c r="W37" s="45">
        <f t="shared" si="28"/>
        <v>0</v>
      </c>
      <c r="X37" s="44">
        <f t="shared" si="29"/>
        <v>200</v>
      </c>
      <c r="Y37" s="43"/>
      <c r="Z37" s="44">
        <f t="shared" si="30"/>
        <v>0</v>
      </c>
      <c r="AA37" s="43"/>
      <c r="AB37" s="44">
        <f t="shared" si="31"/>
        <v>0</v>
      </c>
      <c r="AC37" s="43"/>
      <c r="AD37" s="44">
        <f t="shared" si="32"/>
        <v>0</v>
      </c>
      <c r="AE37" s="43"/>
      <c r="AF37" s="44">
        <f t="shared" si="33"/>
        <v>0</v>
      </c>
      <c r="AG37" s="43"/>
      <c r="AH37" s="44">
        <f t="shared" si="34"/>
        <v>0</v>
      </c>
      <c r="AI37" s="43"/>
      <c r="AJ37" s="44">
        <f t="shared" si="35"/>
        <v>0</v>
      </c>
      <c r="AK37" s="46">
        <v>41788</v>
      </c>
      <c r="AL37" s="44">
        <f t="shared" si="36"/>
        <v>0</v>
      </c>
      <c r="AM37" s="43">
        <v>48</v>
      </c>
      <c r="AN37" s="44">
        <f t="shared" si="37"/>
        <v>336</v>
      </c>
      <c r="AO37" s="43">
        <v>2</v>
      </c>
      <c r="AP37" s="44">
        <f t="shared" si="38"/>
        <v>100</v>
      </c>
      <c r="AQ37" s="43"/>
      <c r="AR37" s="44">
        <f t="shared" si="39"/>
        <v>0</v>
      </c>
      <c r="AS37" s="43">
        <v>0</v>
      </c>
      <c r="AT37" s="44">
        <f t="shared" si="40"/>
        <v>0</v>
      </c>
      <c r="AU37" s="43"/>
      <c r="AV37" s="44">
        <f t="shared" si="41"/>
        <v>0</v>
      </c>
      <c r="AW37" s="43"/>
      <c r="AX37" s="44">
        <f t="shared" si="42"/>
        <v>0</v>
      </c>
      <c r="AY37" s="43"/>
      <c r="AZ37" s="62">
        <f t="shared" si="43"/>
        <v>0</v>
      </c>
    </row>
    <row r="38" spans="1:52">
      <c r="A38" s="42" t="s">
        <v>69</v>
      </c>
      <c r="B38" s="51">
        <f t="shared" si="22"/>
        <v>1351.8000000000002</v>
      </c>
      <c r="C38" s="43">
        <v>201</v>
      </c>
      <c r="D38" s="43" t="s">
        <v>55</v>
      </c>
      <c r="E38" s="43">
        <v>209</v>
      </c>
      <c r="F38" s="43" t="s">
        <v>55</v>
      </c>
      <c r="G38" s="43">
        <v>220</v>
      </c>
      <c r="H38" s="43" t="s">
        <v>55</v>
      </c>
      <c r="I38" s="43"/>
      <c r="J38" s="43"/>
      <c r="K38" s="43"/>
      <c r="L38" s="43"/>
      <c r="M38" s="52">
        <v>6.78</v>
      </c>
      <c r="N38" s="54">
        <f t="shared" si="23"/>
        <v>745.80000000000007</v>
      </c>
      <c r="O38" s="43"/>
      <c r="P38" s="45">
        <f t="shared" si="24"/>
        <v>0</v>
      </c>
      <c r="Q38" s="43"/>
      <c r="R38" s="45">
        <f t="shared" si="25"/>
        <v>0</v>
      </c>
      <c r="S38" s="44">
        <f t="shared" si="26"/>
        <v>0</v>
      </c>
      <c r="T38" s="43">
        <v>2</v>
      </c>
      <c r="U38" s="45">
        <f t="shared" si="27"/>
        <v>200</v>
      </c>
      <c r="V38" s="43"/>
      <c r="W38" s="45">
        <f t="shared" si="28"/>
        <v>0</v>
      </c>
      <c r="X38" s="44">
        <f t="shared" si="29"/>
        <v>200</v>
      </c>
      <c r="Y38" s="43"/>
      <c r="Z38" s="44">
        <f t="shared" si="30"/>
        <v>0</v>
      </c>
      <c r="AA38" s="43"/>
      <c r="AB38" s="44">
        <f t="shared" si="31"/>
        <v>0</v>
      </c>
      <c r="AC38" s="43"/>
      <c r="AD38" s="44">
        <f t="shared" si="32"/>
        <v>0</v>
      </c>
      <c r="AE38" s="43"/>
      <c r="AF38" s="44">
        <f t="shared" si="33"/>
        <v>0</v>
      </c>
      <c r="AG38" s="43"/>
      <c r="AH38" s="44">
        <f t="shared" si="34"/>
        <v>0</v>
      </c>
      <c r="AI38" s="43"/>
      <c r="AJ38" s="44">
        <f t="shared" si="35"/>
        <v>0</v>
      </c>
      <c r="AK38" s="46">
        <v>42930</v>
      </c>
      <c r="AL38" s="44">
        <f t="shared" si="36"/>
        <v>300</v>
      </c>
      <c r="AM38" s="43">
        <v>8</v>
      </c>
      <c r="AN38" s="44">
        <f t="shared" si="37"/>
        <v>56</v>
      </c>
      <c r="AO38" s="43">
        <v>1</v>
      </c>
      <c r="AP38" s="44">
        <f t="shared" si="38"/>
        <v>50</v>
      </c>
      <c r="AQ38" s="43"/>
      <c r="AR38" s="44">
        <f t="shared" si="39"/>
        <v>0</v>
      </c>
      <c r="AS38" s="43">
        <v>0</v>
      </c>
      <c r="AT38" s="44">
        <f t="shared" si="40"/>
        <v>0</v>
      </c>
      <c r="AU38" s="43"/>
      <c r="AV38" s="44">
        <f t="shared" si="41"/>
        <v>0</v>
      </c>
      <c r="AW38" s="43"/>
      <c r="AX38" s="44">
        <f t="shared" si="42"/>
        <v>0</v>
      </c>
      <c r="AY38" s="43"/>
      <c r="AZ38" s="62">
        <f t="shared" si="43"/>
        <v>0</v>
      </c>
    </row>
    <row r="39" spans="1:52">
      <c r="A39" s="42" t="s">
        <v>122</v>
      </c>
      <c r="B39" s="51">
        <f t="shared" si="22"/>
        <v>1344.4</v>
      </c>
      <c r="C39" s="43">
        <v>213</v>
      </c>
      <c r="D39" s="43" t="s">
        <v>54</v>
      </c>
      <c r="E39" s="43">
        <v>218</v>
      </c>
      <c r="F39" s="43" t="s">
        <v>55</v>
      </c>
      <c r="G39" s="43">
        <v>210</v>
      </c>
      <c r="H39" s="43" t="s">
        <v>54</v>
      </c>
      <c r="I39" s="43">
        <v>219</v>
      </c>
      <c r="J39" s="43" t="s">
        <v>54</v>
      </c>
      <c r="K39" s="43">
        <v>212</v>
      </c>
      <c r="L39" s="43" t="s">
        <v>55</v>
      </c>
      <c r="M39" s="52">
        <v>7.14</v>
      </c>
      <c r="N39" s="54">
        <f t="shared" si="23"/>
        <v>785.4</v>
      </c>
      <c r="O39" s="43"/>
      <c r="P39" s="45">
        <f t="shared" si="24"/>
        <v>0</v>
      </c>
      <c r="Q39" s="43"/>
      <c r="R39" s="45">
        <f t="shared" si="25"/>
        <v>0</v>
      </c>
      <c r="S39" s="44">
        <f t="shared" si="26"/>
        <v>0</v>
      </c>
      <c r="T39" s="43">
        <v>2</v>
      </c>
      <c r="U39" s="45">
        <f t="shared" si="27"/>
        <v>200</v>
      </c>
      <c r="V39" s="43"/>
      <c r="W39" s="45">
        <f t="shared" si="28"/>
        <v>0</v>
      </c>
      <c r="X39" s="44">
        <f t="shared" si="29"/>
        <v>200</v>
      </c>
      <c r="Y39" s="43"/>
      <c r="Z39" s="44">
        <f t="shared" si="30"/>
        <v>0</v>
      </c>
      <c r="AA39" s="43"/>
      <c r="AB39" s="44">
        <f t="shared" si="31"/>
        <v>0</v>
      </c>
      <c r="AC39" s="43">
        <v>3</v>
      </c>
      <c r="AD39" s="44">
        <f t="shared" si="32"/>
        <v>70</v>
      </c>
      <c r="AE39" s="43">
        <v>1</v>
      </c>
      <c r="AF39" s="44">
        <f t="shared" si="33"/>
        <v>30</v>
      </c>
      <c r="AG39" s="43"/>
      <c r="AH39" s="44">
        <f t="shared" si="34"/>
        <v>0</v>
      </c>
      <c r="AI39" s="43"/>
      <c r="AJ39" s="44">
        <f t="shared" si="35"/>
        <v>0</v>
      </c>
      <c r="AK39" s="46">
        <v>41977</v>
      </c>
      <c r="AL39" s="44">
        <f t="shared" si="36"/>
        <v>0</v>
      </c>
      <c r="AM39" s="43">
        <v>37</v>
      </c>
      <c r="AN39" s="44">
        <f t="shared" si="37"/>
        <v>259</v>
      </c>
      <c r="AO39" s="43"/>
      <c r="AP39" s="44">
        <f t="shared" si="38"/>
        <v>0</v>
      </c>
      <c r="AQ39" s="43"/>
      <c r="AR39" s="44">
        <f t="shared" si="39"/>
        <v>0</v>
      </c>
      <c r="AS39" s="43">
        <v>0</v>
      </c>
      <c r="AT39" s="44">
        <f t="shared" si="40"/>
        <v>0</v>
      </c>
      <c r="AU39" s="43"/>
      <c r="AV39" s="44">
        <f t="shared" si="41"/>
        <v>0</v>
      </c>
      <c r="AW39" s="43"/>
      <c r="AX39" s="44">
        <f t="shared" si="42"/>
        <v>0</v>
      </c>
      <c r="AY39" s="43"/>
      <c r="AZ39" s="62">
        <f t="shared" si="43"/>
        <v>0</v>
      </c>
    </row>
    <row r="40" spans="1:52">
      <c r="A40" s="42" t="s">
        <v>212</v>
      </c>
      <c r="B40" s="51">
        <f t="shared" si="22"/>
        <v>1341.8</v>
      </c>
      <c r="C40" s="43">
        <v>207</v>
      </c>
      <c r="D40" s="43" t="s">
        <v>55</v>
      </c>
      <c r="E40" s="43">
        <v>206</v>
      </c>
      <c r="F40" s="43" t="s">
        <v>55</v>
      </c>
      <c r="G40" s="43">
        <v>205</v>
      </c>
      <c r="H40" s="43" t="s">
        <v>55</v>
      </c>
      <c r="I40" s="43">
        <v>267</v>
      </c>
      <c r="J40" s="43" t="s">
        <v>54</v>
      </c>
      <c r="K40" s="43">
        <v>276</v>
      </c>
      <c r="L40" s="43" t="s">
        <v>55</v>
      </c>
      <c r="M40" s="52">
        <v>6.38</v>
      </c>
      <c r="N40" s="54">
        <f t="shared" si="23"/>
        <v>701.8</v>
      </c>
      <c r="O40" s="43"/>
      <c r="P40" s="45">
        <f t="shared" si="24"/>
        <v>0</v>
      </c>
      <c r="Q40" s="43"/>
      <c r="R40" s="45">
        <f t="shared" si="25"/>
        <v>0</v>
      </c>
      <c r="S40" s="44">
        <f t="shared" si="26"/>
        <v>0</v>
      </c>
      <c r="T40" s="43"/>
      <c r="U40" s="45">
        <f t="shared" si="27"/>
        <v>0</v>
      </c>
      <c r="V40" s="43"/>
      <c r="W40" s="45">
        <f t="shared" si="28"/>
        <v>0</v>
      </c>
      <c r="X40" s="44">
        <f t="shared" si="29"/>
        <v>0</v>
      </c>
      <c r="Y40" s="43">
        <v>1</v>
      </c>
      <c r="Z40" s="44">
        <f t="shared" si="30"/>
        <v>150</v>
      </c>
      <c r="AA40" s="43"/>
      <c r="AB40" s="44">
        <f t="shared" si="31"/>
        <v>0</v>
      </c>
      <c r="AC40" s="43">
        <v>3</v>
      </c>
      <c r="AD40" s="44">
        <f t="shared" si="32"/>
        <v>70</v>
      </c>
      <c r="AE40" s="43">
        <v>2</v>
      </c>
      <c r="AF40" s="44">
        <f t="shared" si="33"/>
        <v>50</v>
      </c>
      <c r="AG40" s="43"/>
      <c r="AH40" s="44">
        <f t="shared" si="34"/>
        <v>0</v>
      </c>
      <c r="AI40" s="43"/>
      <c r="AJ40" s="44">
        <f t="shared" si="35"/>
        <v>0</v>
      </c>
      <c r="AK40" s="46">
        <v>43242</v>
      </c>
      <c r="AL40" s="44">
        <f t="shared" si="36"/>
        <v>300</v>
      </c>
      <c r="AM40" s="43"/>
      <c r="AN40" s="44">
        <f t="shared" si="37"/>
        <v>0</v>
      </c>
      <c r="AO40" s="43"/>
      <c r="AP40" s="44">
        <f t="shared" si="38"/>
        <v>0</v>
      </c>
      <c r="AQ40" s="43">
        <v>1</v>
      </c>
      <c r="AR40" s="44">
        <f t="shared" si="39"/>
        <v>70</v>
      </c>
      <c r="AS40" s="43">
        <v>0</v>
      </c>
      <c r="AT40" s="44">
        <f t="shared" si="40"/>
        <v>0</v>
      </c>
      <c r="AU40" s="43"/>
      <c r="AV40" s="44">
        <f t="shared" si="41"/>
        <v>0</v>
      </c>
      <c r="AW40" s="43"/>
      <c r="AX40" s="44">
        <f t="shared" si="42"/>
        <v>0</v>
      </c>
      <c r="AY40" s="43"/>
      <c r="AZ40" s="62">
        <f t="shared" si="43"/>
        <v>0</v>
      </c>
    </row>
    <row r="41" spans="1:52">
      <c r="A41" s="42" t="s">
        <v>154</v>
      </c>
      <c r="B41" s="51">
        <f t="shared" si="22"/>
        <v>1336.6999999999998</v>
      </c>
      <c r="C41" s="43">
        <v>209</v>
      </c>
      <c r="D41" s="43" t="s">
        <v>54</v>
      </c>
      <c r="E41" s="43"/>
      <c r="F41" s="43"/>
      <c r="G41" s="43"/>
      <c r="H41" s="43"/>
      <c r="I41" s="43"/>
      <c r="J41" s="43"/>
      <c r="K41" s="43"/>
      <c r="L41" s="43"/>
      <c r="M41" s="52">
        <v>6.97</v>
      </c>
      <c r="N41" s="54">
        <f t="shared" si="23"/>
        <v>766.69999999999993</v>
      </c>
      <c r="O41" s="43"/>
      <c r="P41" s="45">
        <f t="shared" si="24"/>
        <v>0</v>
      </c>
      <c r="Q41" s="43"/>
      <c r="R41" s="45">
        <f t="shared" si="25"/>
        <v>0</v>
      </c>
      <c r="S41" s="44">
        <f t="shared" si="26"/>
        <v>0</v>
      </c>
      <c r="T41" s="43"/>
      <c r="U41" s="45">
        <f t="shared" si="27"/>
        <v>0</v>
      </c>
      <c r="V41" s="43"/>
      <c r="W41" s="45">
        <f t="shared" si="28"/>
        <v>0</v>
      </c>
      <c r="X41" s="44">
        <f t="shared" si="29"/>
        <v>0</v>
      </c>
      <c r="Y41" s="43"/>
      <c r="Z41" s="44">
        <f t="shared" si="30"/>
        <v>0</v>
      </c>
      <c r="AA41" s="43"/>
      <c r="AB41" s="44">
        <f t="shared" si="31"/>
        <v>0</v>
      </c>
      <c r="AC41" s="43">
        <v>3</v>
      </c>
      <c r="AD41" s="44">
        <f t="shared" si="32"/>
        <v>70</v>
      </c>
      <c r="AE41" s="43"/>
      <c r="AF41" s="44">
        <f t="shared" si="33"/>
        <v>0</v>
      </c>
      <c r="AG41" s="43"/>
      <c r="AH41" s="44">
        <f t="shared" si="34"/>
        <v>0</v>
      </c>
      <c r="AI41" s="43">
        <v>1</v>
      </c>
      <c r="AJ41" s="44">
        <f t="shared" si="35"/>
        <v>80</v>
      </c>
      <c r="AK41" s="46">
        <v>40135</v>
      </c>
      <c r="AL41" s="44">
        <f t="shared" si="36"/>
        <v>0</v>
      </c>
      <c r="AM41" s="43">
        <v>60</v>
      </c>
      <c r="AN41" s="44">
        <f t="shared" si="37"/>
        <v>420</v>
      </c>
      <c r="AO41" s="43"/>
      <c r="AP41" s="44">
        <f t="shared" si="38"/>
        <v>0</v>
      </c>
      <c r="AQ41" s="43"/>
      <c r="AR41" s="44">
        <f t="shared" si="39"/>
        <v>0</v>
      </c>
      <c r="AS41" s="43">
        <v>0</v>
      </c>
      <c r="AT41" s="44">
        <f t="shared" si="40"/>
        <v>0</v>
      </c>
      <c r="AU41" s="43"/>
      <c r="AV41" s="44">
        <f t="shared" si="41"/>
        <v>0</v>
      </c>
      <c r="AW41" s="43"/>
      <c r="AX41" s="44">
        <f t="shared" si="42"/>
        <v>0</v>
      </c>
      <c r="AY41" s="43"/>
      <c r="AZ41" s="62">
        <f t="shared" si="43"/>
        <v>0</v>
      </c>
    </row>
    <row r="42" spans="1:52">
      <c r="A42" s="42" t="s">
        <v>70</v>
      </c>
      <c r="B42" s="51">
        <f t="shared" si="22"/>
        <v>1333.4</v>
      </c>
      <c r="C42" s="43">
        <v>257</v>
      </c>
      <c r="D42" s="43" t="s">
        <v>54</v>
      </c>
      <c r="E42" s="43">
        <v>245</v>
      </c>
      <c r="F42" s="43" t="s">
        <v>55</v>
      </c>
      <c r="G42" s="43">
        <v>241</v>
      </c>
      <c r="H42" s="43" t="s">
        <v>55</v>
      </c>
      <c r="I42" s="43">
        <v>239</v>
      </c>
      <c r="J42" s="43" t="s">
        <v>55</v>
      </c>
      <c r="K42" s="43">
        <v>238</v>
      </c>
      <c r="L42" s="43" t="s">
        <v>55</v>
      </c>
      <c r="M42" s="52">
        <v>8.44</v>
      </c>
      <c r="N42" s="54">
        <f t="shared" si="23"/>
        <v>928.4</v>
      </c>
      <c r="O42" s="43"/>
      <c r="P42" s="45">
        <f t="shared" si="24"/>
        <v>0</v>
      </c>
      <c r="Q42" s="43"/>
      <c r="R42" s="45">
        <f t="shared" si="25"/>
        <v>0</v>
      </c>
      <c r="S42" s="44">
        <f t="shared" si="26"/>
        <v>0</v>
      </c>
      <c r="T42" s="43"/>
      <c r="U42" s="45">
        <f t="shared" si="27"/>
        <v>0</v>
      </c>
      <c r="V42" s="43"/>
      <c r="W42" s="45">
        <f t="shared" si="28"/>
        <v>0</v>
      </c>
      <c r="X42" s="44">
        <f t="shared" si="29"/>
        <v>0</v>
      </c>
      <c r="Y42" s="43"/>
      <c r="Z42" s="44">
        <f t="shared" si="30"/>
        <v>0</v>
      </c>
      <c r="AA42" s="43"/>
      <c r="AB42" s="44">
        <f t="shared" si="31"/>
        <v>0</v>
      </c>
      <c r="AC42" s="43">
        <v>3</v>
      </c>
      <c r="AD42" s="44">
        <f t="shared" si="32"/>
        <v>70</v>
      </c>
      <c r="AE42" s="43"/>
      <c r="AF42" s="44">
        <f t="shared" si="33"/>
        <v>0</v>
      </c>
      <c r="AG42" s="43"/>
      <c r="AH42" s="44">
        <f t="shared" si="34"/>
        <v>0</v>
      </c>
      <c r="AI42" s="43"/>
      <c r="AJ42" s="44">
        <f t="shared" si="35"/>
        <v>0</v>
      </c>
      <c r="AK42" s="46">
        <v>43116</v>
      </c>
      <c r="AL42" s="44">
        <f t="shared" si="36"/>
        <v>300</v>
      </c>
      <c r="AM42" s="43">
        <v>5</v>
      </c>
      <c r="AN42" s="44">
        <f t="shared" si="37"/>
        <v>35</v>
      </c>
      <c r="AO42" s="43"/>
      <c r="AP42" s="44">
        <f t="shared" si="38"/>
        <v>0</v>
      </c>
      <c r="AQ42" s="43"/>
      <c r="AR42" s="44">
        <f t="shared" si="39"/>
        <v>0</v>
      </c>
      <c r="AS42" s="43">
        <v>0</v>
      </c>
      <c r="AT42" s="44">
        <f t="shared" si="40"/>
        <v>0</v>
      </c>
      <c r="AU42" s="43"/>
      <c r="AV42" s="44">
        <f t="shared" si="41"/>
        <v>0</v>
      </c>
      <c r="AW42" s="43"/>
      <c r="AX42" s="44">
        <f t="shared" si="42"/>
        <v>0</v>
      </c>
      <c r="AY42" s="43"/>
      <c r="AZ42" s="62">
        <f t="shared" si="43"/>
        <v>0</v>
      </c>
    </row>
    <row r="43" spans="1:52">
      <c r="A43" s="42" t="s">
        <v>201</v>
      </c>
      <c r="B43" s="51">
        <f t="shared" si="22"/>
        <v>1333.3</v>
      </c>
      <c r="C43" s="43">
        <v>203</v>
      </c>
      <c r="D43" s="43" t="s">
        <v>55</v>
      </c>
      <c r="E43" s="43">
        <v>204</v>
      </c>
      <c r="F43" s="43" t="s">
        <v>55</v>
      </c>
      <c r="G43" s="43">
        <v>207</v>
      </c>
      <c r="H43" s="43" t="s">
        <v>55</v>
      </c>
      <c r="I43" s="43">
        <v>206</v>
      </c>
      <c r="J43" s="43" t="s">
        <v>55</v>
      </c>
      <c r="K43" s="43">
        <v>205</v>
      </c>
      <c r="L43" s="43" t="s">
        <v>55</v>
      </c>
      <c r="M43" s="52">
        <v>6.43</v>
      </c>
      <c r="N43" s="54">
        <f t="shared" si="23"/>
        <v>707.3</v>
      </c>
      <c r="O43" s="43">
        <v>2</v>
      </c>
      <c r="P43" s="45">
        <f t="shared" si="24"/>
        <v>400</v>
      </c>
      <c r="Q43" s="43"/>
      <c r="R43" s="45">
        <f t="shared" si="25"/>
        <v>0</v>
      </c>
      <c r="S43" s="44">
        <f t="shared" si="26"/>
        <v>400</v>
      </c>
      <c r="T43" s="43"/>
      <c r="U43" s="45">
        <f t="shared" si="27"/>
        <v>0</v>
      </c>
      <c r="V43" s="43"/>
      <c r="W43" s="45">
        <f t="shared" si="28"/>
        <v>0</v>
      </c>
      <c r="X43" s="44">
        <f t="shared" si="29"/>
        <v>0</v>
      </c>
      <c r="Y43" s="43"/>
      <c r="Z43" s="44">
        <f t="shared" si="30"/>
        <v>0</v>
      </c>
      <c r="AA43" s="43"/>
      <c r="AB43" s="44">
        <f t="shared" si="31"/>
        <v>0</v>
      </c>
      <c r="AC43" s="43"/>
      <c r="AD43" s="44">
        <f t="shared" si="32"/>
        <v>0</v>
      </c>
      <c r="AE43" s="43"/>
      <c r="AF43" s="44">
        <f t="shared" si="33"/>
        <v>0</v>
      </c>
      <c r="AG43" s="43"/>
      <c r="AH43" s="44">
        <f t="shared" si="34"/>
        <v>0</v>
      </c>
      <c r="AI43" s="43"/>
      <c r="AJ43" s="44">
        <f t="shared" si="35"/>
        <v>0</v>
      </c>
      <c r="AK43" s="46">
        <v>41179</v>
      </c>
      <c r="AL43" s="44">
        <f t="shared" si="36"/>
        <v>0</v>
      </c>
      <c r="AM43" s="43">
        <v>18</v>
      </c>
      <c r="AN43" s="44">
        <f t="shared" si="37"/>
        <v>126</v>
      </c>
      <c r="AO43" s="43">
        <v>2</v>
      </c>
      <c r="AP43" s="44">
        <f t="shared" si="38"/>
        <v>100</v>
      </c>
      <c r="AQ43" s="43"/>
      <c r="AR43" s="44">
        <f t="shared" si="39"/>
        <v>0</v>
      </c>
      <c r="AS43" s="43">
        <v>0</v>
      </c>
      <c r="AT43" s="44">
        <f t="shared" si="40"/>
        <v>0</v>
      </c>
      <c r="AU43" s="43"/>
      <c r="AV43" s="44">
        <f t="shared" si="41"/>
        <v>0</v>
      </c>
      <c r="AW43" s="43"/>
      <c r="AX43" s="44">
        <f t="shared" si="42"/>
        <v>0</v>
      </c>
      <c r="AY43" s="43"/>
      <c r="AZ43" s="62">
        <f t="shared" si="43"/>
        <v>0</v>
      </c>
    </row>
    <row r="44" spans="1:52">
      <c r="A44" s="42" t="s">
        <v>136</v>
      </c>
      <c r="B44" s="51">
        <f t="shared" si="22"/>
        <v>1332.7</v>
      </c>
      <c r="C44" s="43">
        <v>239</v>
      </c>
      <c r="D44" s="43" t="s">
        <v>54</v>
      </c>
      <c r="E44" s="43">
        <v>238</v>
      </c>
      <c r="F44" s="43" t="s">
        <v>54</v>
      </c>
      <c r="G44" s="43">
        <v>245</v>
      </c>
      <c r="H44" s="43" t="s">
        <v>54</v>
      </c>
      <c r="I44" s="43">
        <v>241</v>
      </c>
      <c r="J44" s="43" t="s">
        <v>54</v>
      </c>
      <c r="K44" s="43"/>
      <c r="L44" s="43"/>
      <c r="M44" s="52">
        <v>6.57</v>
      </c>
      <c r="N44" s="54">
        <f t="shared" si="23"/>
        <v>722.7</v>
      </c>
      <c r="O44" s="43"/>
      <c r="P44" s="45">
        <f t="shared" si="24"/>
        <v>0</v>
      </c>
      <c r="Q44" s="43"/>
      <c r="R44" s="45">
        <f t="shared" si="25"/>
        <v>0</v>
      </c>
      <c r="S44" s="44">
        <f t="shared" si="26"/>
        <v>0</v>
      </c>
      <c r="T44" s="43">
        <v>2</v>
      </c>
      <c r="U44" s="45">
        <f t="shared" si="27"/>
        <v>200</v>
      </c>
      <c r="V44" s="43"/>
      <c r="W44" s="45">
        <f t="shared" si="28"/>
        <v>0</v>
      </c>
      <c r="X44" s="44">
        <f t="shared" si="29"/>
        <v>200</v>
      </c>
      <c r="Y44" s="43"/>
      <c r="Z44" s="44">
        <f t="shared" si="30"/>
        <v>0</v>
      </c>
      <c r="AA44" s="43"/>
      <c r="AB44" s="44">
        <f t="shared" si="31"/>
        <v>0</v>
      </c>
      <c r="AC44" s="43">
        <v>1</v>
      </c>
      <c r="AD44" s="44">
        <f t="shared" si="32"/>
        <v>30</v>
      </c>
      <c r="AE44" s="43"/>
      <c r="AF44" s="44">
        <f t="shared" si="33"/>
        <v>0</v>
      </c>
      <c r="AG44" s="43"/>
      <c r="AH44" s="44">
        <f t="shared" si="34"/>
        <v>0</v>
      </c>
      <c r="AI44" s="43">
        <v>1</v>
      </c>
      <c r="AJ44" s="44">
        <f t="shared" si="35"/>
        <v>80</v>
      </c>
      <c r="AK44" s="46">
        <v>43061</v>
      </c>
      <c r="AL44" s="44">
        <f t="shared" si="36"/>
        <v>300</v>
      </c>
      <c r="AM44" s="43"/>
      <c r="AN44" s="44">
        <f t="shared" si="37"/>
        <v>0</v>
      </c>
      <c r="AO44" s="43"/>
      <c r="AP44" s="44">
        <f t="shared" si="38"/>
        <v>0</v>
      </c>
      <c r="AQ44" s="43"/>
      <c r="AR44" s="44">
        <f t="shared" si="39"/>
        <v>0</v>
      </c>
      <c r="AS44" s="43">
        <v>0</v>
      </c>
      <c r="AT44" s="44">
        <f t="shared" si="40"/>
        <v>0</v>
      </c>
      <c r="AU44" s="43"/>
      <c r="AV44" s="44">
        <f t="shared" si="41"/>
        <v>0</v>
      </c>
      <c r="AW44" s="43"/>
      <c r="AX44" s="44">
        <f t="shared" si="42"/>
        <v>0</v>
      </c>
      <c r="AY44" s="43"/>
      <c r="AZ44" s="62">
        <f t="shared" si="43"/>
        <v>0</v>
      </c>
    </row>
    <row r="45" spans="1:52">
      <c r="A45" s="43" t="s">
        <v>80</v>
      </c>
      <c r="B45" s="51">
        <f t="shared" si="22"/>
        <v>1327.9</v>
      </c>
      <c r="C45" s="43">
        <v>201</v>
      </c>
      <c r="D45" s="43" t="s">
        <v>55</v>
      </c>
      <c r="E45" s="43">
        <v>205</v>
      </c>
      <c r="F45" s="43" t="s">
        <v>54</v>
      </c>
      <c r="G45" s="43"/>
      <c r="H45" s="43"/>
      <c r="I45" s="43"/>
      <c r="J45" s="43"/>
      <c r="K45" s="43"/>
      <c r="L45" s="43"/>
      <c r="M45" s="52">
        <v>7.29</v>
      </c>
      <c r="N45" s="54">
        <f t="shared" si="23"/>
        <v>801.9</v>
      </c>
      <c r="O45" s="43"/>
      <c r="P45" s="45">
        <f t="shared" si="24"/>
        <v>0</v>
      </c>
      <c r="Q45" s="43"/>
      <c r="R45" s="45">
        <f t="shared" si="25"/>
        <v>0</v>
      </c>
      <c r="S45" s="44">
        <f t="shared" si="26"/>
        <v>0</v>
      </c>
      <c r="T45" s="43">
        <v>2</v>
      </c>
      <c r="U45" s="45">
        <f t="shared" si="27"/>
        <v>200</v>
      </c>
      <c r="V45" s="43"/>
      <c r="W45" s="45">
        <f t="shared" si="28"/>
        <v>0</v>
      </c>
      <c r="X45" s="44">
        <f t="shared" si="29"/>
        <v>200</v>
      </c>
      <c r="Y45" s="43"/>
      <c r="Z45" s="44">
        <f t="shared" si="30"/>
        <v>0</v>
      </c>
      <c r="AA45" s="43"/>
      <c r="AB45" s="44">
        <f t="shared" si="31"/>
        <v>0</v>
      </c>
      <c r="AC45" s="43">
        <v>3</v>
      </c>
      <c r="AD45" s="44">
        <f t="shared" si="32"/>
        <v>70</v>
      </c>
      <c r="AE45" s="43">
        <v>1</v>
      </c>
      <c r="AF45" s="44">
        <f t="shared" si="33"/>
        <v>30</v>
      </c>
      <c r="AG45" s="43">
        <v>2</v>
      </c>
      <c r="AH45" s="44">
        <f t="shared" si="34"/>
        <v>50</v>
      </c>
      <c r="AI45" s="43"/>
      <c r="AJ45" s="44">
        <f t="shared" si="35"/>
        <v>0</v>
      </c>
      <c r="AK45" s="46">
        <v>42516</v>
      </c>
      <c r="AL45" s="44">
        <f t="shared" si="36"/>
        <v>0</v>
      </c>
      <c r="AM45" s="43">
        <v>18</v>
      </c>
      <c r="AN45" s="44">
        <f t="shared" si="37"/>
        <v>126</v>
      </c>
      <c r="AO45" s="43">
        <v>1</v>
      </c>
      <c r="AP45" s="44">
        <f t="shared" si="38"/>
        <v>50</v>
      </c>
      <c r="AQ45" s="43"/>
      <c r="AR45" s="44">
        <f t="shared" si="39"/>
        <v>0</v>
      </c>
      <c r="AS45" s="43">
        <v>0</v>
      </c>
      <c r="AT45" s="44">
        <f t="shared" si="40"/>
        <v>0</v>
      </c>
      <c r="AU45" s="43"/>
      <c r="AV45" s="44">
        <f t="shared" si="41"/>
        <v>0</v>
      </c>
      <c r="AW45" s="43"/>
      <c r="AX45" s="44">
        <f t="shared" si="42"/>
        <v>0</v>
      </c>
      <c r="AY45" s="43"/>
      <c r="AZ45" s="62">
        <f t="shared" si="43"/>
        <v>0</v>
      </c>
    </row>
    <row r="46" spans="1:52">
      <c r="A46" s="42" t="s">
        <v>86</v>
      </c>
      <c r="B46" s="51">
        <f t="shared" si="22"/>
        <v>1325.8</v>
      </c>
      <c r="C46" s="43">
        <v>203</v>
      </c>
      <c r="D46" s="43" t="s">
        <v>55</v>
      </c>
      <c r="E46" s="43">
        <v>204</v>
      </c>
      <c r="F46" s="43" t="s">
        <v>55</v>
      </c>
      <c r="G46" s="43"/>
      <c r="H46" s="43"/>
      <c r="I46" s="43"/>
      <c r="J46" s="43"/>
      <c r="K46" s="43"/>
      <c r="L46" s="43"/>
      <c r="M46" s="52">
        <v>7.18</v>
      </c>
      <c r="N46" s="54">
        <f t="shared" si="23"/>
        <v>789.8</v>
      </c>
      <c r="O46" s="43"/>
      <c r="P46" s="45">
        <f t="shared" si="24"/>
        <v>0</v>
      </c>
      <c r="Q46" s="43"/>
      <c r="R46" s="45">
        <f t="shared" si="25"/>
        <v>0</v>
      </c>
      <c r="S46" s="44">
        <f t="shared" si="26"/>
        <v>0</v>
      </c>
      <c r="T46" s="43">
        <v>2</v>
      </c>
      <c r="U46" s="45">
        <f t="shared" si="27"/>
        <v>200</v>
      </c>
      <c r="V46" s="43"/>
      <c r="W46" s="45">
        <f t="shared" si="28"/>
        <v>0</v>
      </c>
      <c r="X46" s="44">
        <f t="shared" si="29"/>
        <v>200</v>
      </c>
      <c r="Y46" s="43"/>
      <c r="Z46" s="44">
        <f t="shared" si="30"/>
        <v>0</v>
      </c>
      <c r="AA46" s="43"/>
      <c r="AB46" s="44">
        <f t="shared" si="31"/>
        <v>0</v>
      </c>
      <c r="AC46" s="43">
        <v>3</v>
      </c>
      <c r="AD46" s="44">
        <f t="shared" si="32"/>
        <v>70</v>
      </c>
      <c r="AE46" s="43"/>
      <c r="AF46" s="44">
        <f t="shared" si="33"/>
        <v>0</v>
      </c>
      <c r="AG46" s="43"/>
      <c r="AH46" s="44">
        <f t="shared" si="34"/>
        <v>0</v>
      </c>
      <c r="AI46" s="43"/>
      <c r="AJ46" s="44">
        <f t="shared" si="35"/>
        <v>0</v>
      </c>
      <c r="AK46" s="46">
        <v>41848</v>
      </c>
      <c r="AL46" s="44">
        <f t="shared" si="36"/>
        <v>0</v>
      </c>
      <c r="AM46" s="43">
        <v>38</v>
      </c>
      <c r="AN46" s="44">
        <f t="shared" si="37"/>
        <v>266</v>
      </c>
      <c r="AO46" s="43"/>
      <c r="AP46" s="44">
        <f t="shared" si="38"/>
        <v>0</v>
      </c>
      <c r="AQ46" s="43"/>
      <c r="AR46" s="44">
        <f t="shared" si="39"/>
        <v>0</v>
      </c>
      <c r="AS46" s="43">
        <v>0</v>
      </c>
      <c r="AT46" s="44">
        <f t="shared" si="40"/>
        <v>0</v>
      </c>
      <c r="AU46" s="43"/>
      <c r="AV46" s="44">
        <f t="shared" si="41"/>
        <v>0</v>
      </c>
      <c r="AW46" s="43"/>
      <c r="AX46" s="44">
        <f t="shared" si="42"/>
        <v>0</v>
      </c>
      <c r="AY46" s="43"/>
      <c r="AZ46" s="62">
        <f t="shared" si="43"/>
        <v>0</v>
      </c>
    </row>
    <row r="47" spans="1:52">
      <c r="A47" s="42" t="s">
        <v>57</v>
      </c>
      <c r="B47" s="51">
        <f t="shared" si="22"/>
        <v>1318.6</v>
      </c>
      <c r="C47" s="43">
        <v>201</v>
      </c>
      <c r="D47" s="43" t="s">
        <v>54</v>
      </c>
      <c r="E47" s="43">
        <v>205</v>
      </c>
      <c r="F47" s="43" t="s">
        <v>55</v>
      </c>
      <c r="G47" s="43">
        <v>209</v>
      </c>
      <c r="H47" s="43" t="s">
        <v>55</v>
      </c>
      <c r="I47" s="43"/>
      <c r="J47" s="43"/>
      <c r="K47" s="43"/>
      <c r="L47" s="43"/>
      <c r="M47" s="52">
        <v>7.46</v>
      </c>
      <c r="N47" s="54">
        <f t="shared" si="23"/>
        <v>820.6</v>
      </c>
      <c r="O47" s="43"/>
      <c r="P47" s="45">
        <f t="shared" si="24"/>
        <v>0</v>
      </c>
      <c r="Q47" s="43"/>
      <c r="R47" s="45">
        <f t="shared" si="25"/>
        <v>0</v>
      </c>
      <c r="S47" s="44">
        <f t="shared" si="26"/>
        <v>0</v>
      </c>
      <c r="T47" s="43"/>
      <c r="U47" s="45">
        <f t="shared" si="27"/>
        <v>0</v>
      </c>
      <c r="V47" s="43"/>
      <c r="W47" s="45">
        <f t="shared" si="28"/>
        <v>0</v>
      </c>
      <c r="X47" s="44">
        <f t="shared" si="29"/>
        <v>0</v>
      </c>
      <c r="Y47" s="43"/>
      <c r="Z47" s="44">
        <f t="shared" si="30"/>
        <v>0</v>
      </c>
      <c r="AA47" s="43"/>
      <c r="AB47" s="44">
        <f t="shared" si="31"/>
        <v>0</v>
      </c>
      <c r="AC47" s="43">
        <v>3</v>
      </c>
      <c r="AD47" s="44">
        <f t="shared" si="32"/>
        <v>70</v>
      </c>
      <c r="AE47" s="43"/>
      <c r="AF47" s="44">
        <f t="shared" si="33"/>
        <v>0</v>
      </c>
      <c r="AG47" s="43"/>
      <c r="AH47" s="44">
        <f t="shared" si="34"/>
        <v>0</v>
      </c>
      <c r="AI47" s="43"/>
      <c r="AJ47" s="44">
        <f t="shared" si="35"/>
        <v>0</v>
      </c>
      <c r="AK47" s="46">
        <v>41109</v>
      </c>
      <c r="AL47" s="44">
        <f t="shared" si="36"/>
        <v>0</v>
      </c>
      <c r="AM47" s="43">
        <v>54</v>
      </c>
      <c r="AN47" s="44">
        <f t="shared" si="37"/>
        <v>378</v>
      </c>
      <c r="AO47" s="43">
        <v>1</v>
      </c>
      <c r="AP47" s="44">
        <f t="shared" si="38"/>
        <v>50</v>
      </c>
      <c r="AQ47" s="43"/>
      <c r="AR47" s="44">
        <f t="shared" si="39"/>
        <v>0</v>
      </c>
      <c r="AS47" s="43">
        <v>0</v>
      </c>
      <c r="AT47" s="44">
        <f t="shared" si="40"/>
        <v>0</v>
      </c>
      <c r="AU47" s="43"/>
      <c r="AV47" s="44">
        <f t="shared" si="41"/>
        <v>0</v>
      </c>
      <c r="AW47" s="43"/>
      <c r="AX47" s="44">
        <f t="shared" si="42"/>
        <v>0</v>
      </c>
      <c r="AY47" s="43"/>
      <c r="AZ47" s="62">
        <f t="shared" si="43"/>
        <v>0</v>
      </c>
    </row>
    <row r="48" spans="1:52">
      <c r="A48" s="42" t="s">
        <v>174</v>
      </c>
      <c r="B48" s="51">
        <f t="shared" si="22"/>
        <v>1308</v>
      </c>
      <c r="C48" s="43">
        <v>276</v>
      </c>
      <c r="D48" s="43" t="s">
        <v>54</v>
      </c>
      <c r="E48" s="43">
        <v>203</v>
      </c>
      <c r="F48" s="43" t="s">
        <v>55</v>
      </c>
      <c r="G48" s="43"/>
      <c r="H48" s="43"/>
      <c r="I48" s="43"/>
      <c r="J48" s="43"/>
      <c r="K48" s="43"/>
      <c r="L48" s="43"/>
      <c r="M48" s="52">
        <v>7.8</v>
      </c>
      <c r="N48" s="54">
        <f t="shared" si="23"/>
        <v>858</v>
      </c>
      <c r="O48" s="43"/>
      <c r="P48" s="45">
        <f t="shared" si="24"/>
        <v>0</v>
      </c>
      <c r="Q48" s="43"/>
      <c r="R48" s="45">
        <f t="shared" si="25"/>
        <v>0</v>
      </c>
      <c r="S48" s="44">
        <f t="shared" si="26"/>
        <v>0</v>
      </c>
      <c r="T48" s="43"/>
      <c r="U48" s="45">
        <f t="shared" si="27"/>
        <v>0</v>
      </c>
      <c r="V48" s="43"/>
      <c r="W48" s="45">
        <f t="shared" si="28"/>
        <v>0</v>
      </c>
      <c r="X48" s="44">
        <f t="shared" si="29"/>
        <v>0</v>
      </c>
      <c r="Y48" s="43"/>
      <c r="Z48" s="44">
        <f t="shared" si="30"/>
        <v>0</v>
      </c>
      <c r="AA48" s="43"/>
      <c r="AB48" s="44">
        <f t="shared" si="31"/>
        <v>0</v>
      </c>
      <c r="AC48" s="43">
        <v>3</v>
      </c>
      <c r="AD48" s="44">
        <f t="shared" si="32"/>
        <v>70</v>
      </c>
      <c r="AE48" s="43">
        <v>1</v>
      </c>
      <c r="AF48" s="44">
        <f t="shared" si="33"/>
        <v>30</v>
      </c>
      <c r="AG48" s="43"/>
      <c r="AH48" s="44">
        <f t="shared" si="34"/>
        <v>0</v>
      </c>
      <c r="AI48" s="43"/>
      <c r="AJ48" s="44">
        <f t="shared" si="35"/>
        <v>0</v>
      </c>
      <c r="AK48" s="46">
        <v>43173</v>
      </c>
      <c r="AL48" s="44">
        <f t="shared" si="36"/>
        <v>300</v>
      </c>
      <c r="AM48" s="43"/>
      <c r="AN48" s="44">
        <f t="shared" si="37"/>
        <v>0</v>
      </c>
      <c r="AO48" s="43">
        <v>1</v>
      </c>
      <c r="AP48" s="44">
        <f t="shared" si="38"/>
        <v>50</v>
      </c>
      <c r="AQ48" s="43"/>
      <c r="AR48" s="44">
        <f t="shared" si="39"/>
        <v>0</v>
      </c>
      <c r="AS48" s="43">
        <v>0</v>
      </c>
      <c r="AT48" s="44">
        <f t="shared" si="40"/>
        <v>0</v>
      </c>
      <c r="AU48" s="43"/>
      <c r="AV48" s="44">
        <f t="shared" si="41"/>
        <v>0</v>
      </c>
      <c r="AW48" s="43"/>
      <c r="AX48" s="44">
        <f t="shared" si="42"/>
        <v>0</v>
      </c>
      <c r="AY48" s="43"/>
      <c r="AZ48" s="62">
        <f t="shared" si="43"/>
        <v>0</v>
      </c>
    </row>
    <row r="49" spans="1:52">
      <c r="A49" s="42" t="s">
        <v>189</v>
      </c>
      <c r="B49" s="51">
        <f t="shared" si="22"/>
        <v>1305.8000000000002</v>
      </c>
      <c r="C49" s="43">
        <v>209</v>
      </c>
      <c r="D49" s="43" t="s">
        <v>55</v>
      </c>
      <c r="E49" s="43">
        <v>220</v>
      </c>
      <c r="F49" s="43" t="s">
        <v>55</v>
      </c>
      <c r="G49" s="43"/>
      <c r="H49" s="43"/>
      <c r="I49" s="43"/>
      <c r="J49" s="43"/>
      <c r="K49" s="43"/>
      <c r="L49" s="43"/>
      <c r="M49" s="52">
        <v>6.78</v>
      </c>
      <c r="N49" s="54">
        <f t="shared" si="23"/>
        <v>745.80000000000007</v>
      </c>
      <c r="O49" s="43"/>
      <c r="P49" s="45">
        <f t="shared" si="24"/>
        <v>0</v>
      </c>
      <c r="Q49" s="43"/>
      <c r="R49" s="45">
        <f t="shared" si="25"/>
        <v>0</v>
      </c>
      <c r="S49" s="44">
        <f t="shared" si="26"/>
        <v>0</v>
      </c>
      <c r="T49" s="43">
        <v>2</v>
      </c>
      <c r="U49" s="45">
        <f t="shared" si="27"/>
        <v>200</v>
      </c>
      <c r="V49" s="43"/>
      <c r="W49" s="45">
        <f t="shared" si="28"/>
        <v>0</v>
      </c>
      <c r="X49" s="44">
        <f t="shared" si="29"/>
        <v>200</v>
      </c>
      <c r="Y49" s="43"/>
      <c r="Z49" s="44">
        <f t="shared" si="30"/>
        <v>0</v>
      </c>
      <c r="AA49" s="43"/>
      <c r="AB49" s="44">
        <f t="shared" si="31"/>
        <v>0</v>
      </c>
      <c r="AC49" s="43">
        <v>1</v>
      </c>
      <c r="AD49" s="44">
        <f t="shared" si="32"/>
        <v>30</v>
      </c>
      <c r="AE49" s="43">
        <v>1</v>
      </c>
      <c r="AF49" s="44">
        <f t="shared" si="33"/>
        <v>30</v>
      </c>
      <c r="AG49" s="43"/>
      <c r="AH49" s="44">
        <f t="shared" si="34"/>
        <v>0</v>
      </c>
      <c r="AI49" s="43"/>
      <c r="AJ49" s="44">
        <f t="shared" si="35"/>
        <v>0</v>
      </c>
      <c r="AK49" s="46">
        <v>43181</v>
      </c>
      <c r="AL49" s="44">
        <f t="shared" si="36"/>
        <v>300</v>
      </c>
      <c r="AM49" s="43"/>
      <c r="AN49" s="44">
        <f t="shared" si="37"/>
        <v>0</v>
      </c>
      <c r="AO49" s="43"/>
      <c r="AP49" s="44">
        <f t="shared" si="38"/>
        <v>0</v>
      </c>
      <c r="AQ49" s="43"/>
      <c r="AR49" s="44">
        <f t="shared" si="39"/>
        <v>0</v>
      </c>
      <c r="AS49" s="43">
        <v>0</v>
      </c>
      <c r="AT49" s="44">
        <f t="shared" si="40"/>
        <v>0</v>
      </c>
      <c r="AU49" s="43"/>
      <c r="AV49" s="44">
        <f t="shared" si="41"/>
        <v>0</v>
      </c>
      <c r="AW49" s="43"/>
      <c r="AX49" s="44">
        <f t="shared" si="42"/>
        <v>0</v>
      </c>
      <c r="AY49" s="43"/>
      <c r="AZ49" s="62">
        <f t="shared" si="43"/>
        <v>0</v>
      </c>
    </row>
    <row r="50" spans="1:52">
      <c r="A50" s="43" t="s">
        <v>190</v>
      </c>
      <c r="B50" s="51">
        <f t="shared" si="22"/>
        <v>1292.0999999999999</v>
      </c>
      <c r="C50" s="43">
        <v>203</v>
      </c>
      <c r="D50" s="43" t="s">
        <v>54</v>
      </c>
      <c r="E50" s="43"/>
      <c r="F50" s="43"/>
      <c r="G50" s="43"/>
      <c r="H50" s="43"/>
      <c r="I50" s="43"/>
      <c r="J50" s="43"/>
      <c r="K50" s="43"/>
      <c r="L50" s="43"/>
      <c r="M50" s="52">
        <v>6.11</v>
      </c>
      <c r="N50" s="54">
        <f t="shared" si="23"/>
        <v>672.1</v>
      </c>
      <c r="O50" s="43"/>
      <c r="P50" s="45">
        <f t="shared" si="24"/>
        <v>0</v>
      </c>
      <c r="Q50" s="43"/>
      <c r="R50" s="45">
        <f t="shared" si="25"/>
        <v>0</v>
      </c>
      <c r="S50" s="44">
        <f t="shared" si="26"/>
        <v>0</v>
      </c>
      <c r="T50" s="43"/>
      <c r="U50" s="45">
        <f t="shared" si="27"/>
        <v>0</v>
      </c>
      <c r="V50" s="43"/>
      <c r="W50" s="45">
        <f t="shared" si="28"/>
        <v>0</v>
      </c>
      <c r="X50" s="44">
        <f t="shared" si="29"/>
        <v>0</v>
      </c>
      <c r="Y50" s="43"/>
      <c r="Z50" s="44">
        <f t="shared" si="30"/>
        <v>0</v>
      </c>
      <c r="AA50" s="43"/>
      <c r="AB50" s="44">
        <f t="shared" si="31"/>
        <v>0</v>
      </c>
      <c r="AC50" s="43">
        <v>3</v>
      </c>
      <c r="AD50" s="44">
        <f t="shared" si="32"/>
        <v>70</v>
      </c>
      <c r="AE50" s="43">
        <v>1</v>
      </c>
      <c r="AF50" s="44">
        <f t="shared" si="33"/>
        <v>30</v>
      </c>
      <c r="AG50" s="43"/>
      <c r="AH50" s="44">
        <f t="shared" si="34"/>
        <v>0</v>
      </c>
      <c r="AI50" s="43"/>
      <c r="AJ50" s="44">
        <f t="shared" si="35"/>
        <v>0</v>
      </c>
      <c r="AK50" s="46">
        <v>39828</v>
      </c>
      <c r="AL50" s="44">
        <f t="shared" si="36"/>
        <v>0</v>
      </c>
      <c r="AM50" s="43">
        <v>60</v>
      </c>
      <c r="AN50" s="44">
        <f t="shared" si="37"/>
        <v>420</v>
      </c>
      <c r="AO50" s="43">
        <v>2</v>
      </c>
      <c r="AP50" s="44">
        <f t="shared" si="38"/>
        <v>100</v>
      </c>
      <c r="AQ50" s="43"/>
      <c r="AR50" s="44">
        <f t="shared" si="39"/>
        <v>0</v>
      </c>
      <c r="AS50" s="43">
        <v>0</v>
      </c>
      <c r="AT50" s="44">
        <f t="shared" si="40"/>
        <v>0</v>
      </c>
      <c r="AU50" s="43"/>
      <c r="AV50" s="44">
        <f t="shared" si="41"/>
        <v>0</v>
      </c>
      <c r="AW50" s="43"/>
      <c r="AX50" s="44">
        <f t="shared" si="42"/>
        <v>0</v>
      </c>
      <c r="AY50" s="43"/>
      <c r="AZ50" s="62">
        <f t="shared" si="43"/>
        <v>0</v>
      </c>
    </row>
    <row r="51" spans="1:52">
      <c r="A51" s="43" t="s">
        <v>102</v>
      </c>
      <c r="B51" s="51">
        <f t="shared" si="22"/>
        <v>1278.5</v>
      </c>
      <c r="C51" s="43">
        <v>202</v>
      </c>
      <c r="D51" s="43" t="s">
        <v>55</v>
      </c>
      <c r="E51" s="43">
        <v>205</v>
      </c>
      <c r="F51" s="43" t="s">
        <v>55</v>
      </c>
      <c r="G51" s="43">
        <v>206</v>
      </c>
      <c r="H51" s="43" t="s">
        <v>55</v>
      </c>
      <c r="I51" s="43">
        <v>207</v>
      </c>
      <c r="J51" s="43" t="s">
        <v>55</v>
      </c>
      <c r="K51" s="43">
        <v>204</v>
      </c>
      <c r="L51" s="43" t="s">
        <v>55</v>
      </c>
      <c r="M51" s="52">
        <v>7.05</v>
      </c>
      <c r="N51" s="54">
        <f t="shared" si="23"/>
        <v>775.5</v>
      </c>
      <c r="O51" s="43"/>
      <c r="P51" s="45">
        <f t="shared" si="24"/>
        <v>0</v>
      </c>
      <c r="Q51" s="43"/>
      <c r="R51" s="45">
        <f t="shared" si="25"/>
        <v>0</v>
      </c>
      <c r="S51" s="44">
        <f t="shared" si="26"/>
        <v>0</v>
      </c>
      <c r="T51" s="43">
        <v>2</v>
      </c>
      <c r="U51" s="45">
        <f t="shared" si="27"/>
        <v>200</v>
      </c>
      <c r="V51" s="43"/>
      <c r="W51" s="45">
        <f t="shared" si="28"/>
        <v>0</v>
      </c>
      <c r="X51" s="44">
        <f t="shared" si="29"/>
        <v>200</v>
      </c>
      <c r="Y51" s="43"/>
      <c r="Z51" s="44">
        <f t="shared" si="30"/>
        <v>0</v>
      </c>
      <c r="AA51" s="43"/>
      <c r="AB51" s="44">
        <f t="shared" si="31"/>
        <v>0</v>
      </c>
      <c r="AC51" s="43">
        <v>3</v>
      </c>
      <c r="AD51" s="44">
        <f t="shared" si="32"/>
        <v>70</v>
      </c>
      <c r="AE51" s="43"/>
      <c r="AF51" s="44">
        <f t="shared" si="33"/>
        <v>0</v>
      </c>
      <c r="AG51" s="43"/>
      <c r="AH51" s="44">
        <f t="shared" si="34"/>
        <v>0</v>
      </c>
      <c r="AI51" s="43"/>
      <c r="AJ51" s="44">
        <f t="shared" si="35"/>
        <v>0</v>
      </c>
      <c r="AK51" s="46">
        <v>42689</v>
      </c>
      <c r="AL51" s="44">
        <f t="shared" si="36"/>
        <v>100</v>
      </c>
      <c r="AM51" s="43">
        <v>19</v>
      </c>
      <c r="AN51" s="44">
        <f t="shared" si="37"/>
        <v>133</v>
      </c>
      <c r="AO51" s="43"/>
      <c r="AP51" s="44">
        <f t="shared" si="38"/>
        <v>0</v>
      </c>
      <c r="AQ51" s="43"/>
      <c r="AR51" s="44">
        <f t="shared" si="39"/>
        <v>0</v>
      </c>
      <c r="AS51" s="43">
        <v>0</v>
      </c>
      <c r="AT51" s="44">
        <f t="shared" si="40"/>
        <v>0</v>
      </c>
      <c r="AU51" s="43"/>
      <c r="AV51" s="44">
        <f t="shared" si="41"/>
        <v>0</v>
      </c>
      <c r="AW51" s="43"/>
      <c r="AX51" s="44">
        <f t="shared" si="42"/>
        <v>0</v>
      </c>
      <c r="AY51" s="43"/>
      <c r="AZ51" s="62">
        <f t="shared" si="43"/>
        <v>0</v>
      </c>
    </row>
    <row r="52" spans="1:52">
      <c r="A52" s="43" t="s">
        <v>127</v>
      </c>
      <c r="B52" s="51">
        <f t="shared" si="22"/>
        <v>1278.5</v>
      </c>
      <c r="C52" s="43">
        <v>213</v>
      </c>
      <c r="D52" s="43" t="s">
        <v>54</v>
      </c>
      <c r="E52" s="43">
        <v>210</v>
      </c>
      <c r="F52" s="43" t="s">
        <v>54</v>
      </c>
      <c r="G52" s="43">
        <v>219</v>
      </c>
      <c r="H52" s="43" t="s">
        <v>54</v>
      </c>
      <c r="I52" s="43">
        <v>212</v>
      </c>
      <c r="J52" s="43" t="s">
        <v>54</v>
      </c>
      <c r="K52" s="43">
        <v>216</v>
      </c>
      <c r="L52" s="43" t="s">
        <v>55</v>
      </c>
      <c r="M52" s="52">
        <v>6.35</v>
      </c>
      <c r="N52" s="54">
        <f t="shared" si="23"/>
        <v>698.5</v>
      </c>
      <c r="O52" s="43"/>
      <c r="P52" s="45">
        <f t="shared" si="24"/>
        <v>0</v>
      </c>
      <c r="Q52" s="43"/>
      <c r="R52" s="45">
        <f t="shared" si="25"/>
        <v>0</v>
      </c>
      <c r="S52" s="44">
        <f t="shared" si="26"/>
        <v>0</v>
      </c>
      <c r="T52" s="43">
        <v>2</v>
      </c>
      <c r="U52" s="45">
        <f t="shared" si="27"/>
        <v>200</v>
      </c>
      <c r="V52" s="43"/>
      <c r="W52" s="45">
        <f t="shared" si="28"/>
        <v>0</v>
      </c>
      <c r="X52" s="44">
        <f t="shared" si="29"/>
        <v>200</v>
      </c>
      <c r="Y52" s="43"/>
      <c r="Z52" s="44">
        <f t="shared" si="30"/>
        <v>0</v>
      </c>
      <c r="AA52" s="43"/>
      <c r="AB52" s="44">
        <f t="shared" si="31"/>
        <v>0</v>
      </c>
      <c r="AC52" s="43"/>
      <c r="AD52" s="44">
        <f t="shared" si="32"/>
        <v>0</v>
      </c>
      <c r="AE52" s="43"/>
      <c r="AF52" s="44">
        <f t="shared" si="33"/>
        <v>0</v>
      </c>
      <c r="AG52" s="43"/>
      <c r="AH52" s="44">
        <f t="shared" si="34"/>
        <v>0</v>
      </c>
      <c r="AI52" s="43">
        <v>1</v>
      </c>
      <c r="AJ52" s="44">
        <f t="shared" si="35"/>
        <v>80</v>
      </c>
      <c r="AK52" s="46">
        <v>42930</v>
      </c>
      <c r="AL52" s="44">
        <f t="shared" si="36"/>
        <v>300</v>
      </c>
      <c r="AM52" s="43"/>
      <c r="AN52" s="44">
        <f t="shared" si="37"/>
        <v>0</v>
      </c>
      <c r="AO52" s="43"/>
      <c r="AP52" s="44">
        <f t="shared" si="38"/>
        <v>0</v>
      </c>
      <c r="AQ52" s="43"/>
      <c r="AR52" s="44">
        <f t="shared" si="39"/>
        <v>0</v>
      </c>
      <c r="AS52" s="43">
        <v>0</v>
      </c>
      <c r="AT52" s="44">
        <f t="shared" si="40"/>
        <v>0</v>
      </c>
      <c r="AU52" s="43"/>
      <c r="AV52" s="44">
        <f t="shared" si="41"/>
        <v>0</v>
      </c>
      <c r="AW52" s="43"/>
      <c r="AX52" s="44">
        <f t="shared" si="42"/>
        <v>0</v>
      </c>
      <c r="AY52" s="43"/>
      <c r="AZ52" s="62">
        <f t="shared" si="43"/>
        <v>0</v>
      </c>
    </row>
    <row r="53" spans="1:52">
      <c r="A53" s="42" t="s">
        <v>65</v>
      </c>
      <c r="B53" s="51">
        <f t="shared" si="22"/>
        <v>1249.8</v>
      </c>
      <c r="C53" s="43">
        <v>245</v>
      </c>
      <c r="D53" s="43" t="s">
        <v>54</v>
      </c>
      <c r="E53" s="43">
        <v>241</v>
      </c>
      <c r="F53" s="43" t="s">
        <v>54</v>
      </c>
      <c r="G53" s="43"/>
      <c r="H53" s="43"/>
      <c r="I53" s="43"/>
      <c r="J53" s="43"/>
      <c r="K53" s="43"/>
      <c r="L53" s="43"/>
      <c r="M53" s="52">
        <v>7.38</v>
      </c>
      <c r="N53" s="54">
        <f t="shared" si="23"/>
        <v>811.8</v>
      </c>
      <c r="O53" s="43"/>
      <c r="P53" s="45">
        <f t="shared" si="24"/>
        <v>0</v>
      </c>
      <c r="Q53" s="43"/>
      <c r="R53" s="45">
        <f t="shared" si="25"/>
        <v>0</v>
      </c>
      <c r="S53" s="44">
        <f t="shared" si="26"/>
        <v>0</v>
      </c>
      <c r="T53" s="43">
        <v>2</v>
      </c>
      <c r="U53" s="45">
        <f t="shared" si="27"/>
        <v>200</v>
      </c>
      <c r="V53" s="43"/>
      <c r="W53" s="45">
        <f t="shared" si="28"/>
        <v>0</v>
      </c>
      <c r="X53" s="44">
        <f t="shared" si="29"/>
        <v>200</v>
      </c>
      <c r="Y53" s="43"/>
      <c r="Z53" s="44">
        <f t="shared" si="30"/>
        <v>0</v>
      </c>
      <c r="AA53" s="43"/>
      <c r="AB53" s="44">
        <f t="shared" si="31"/>
        <v>0</v>
      </c>
      <c r="AC53" s="43"/>
      <c r="AD53" s="44">
        <f t="shared" si="32"/>
        <v>0</v>
      </c>
      <c r="AE53" s="43"/>
      <c r="AF53" s="44">
        <f t="shared" si="33"/>
        <v>0</v>
      </c>
      <c r="AG53" s="43"/>
      <c r="AH53" s="44">
        <f t="shared" si="34"/>
        <v>0</v>
      </c>
      <c r="AI53" s="43"/>
      <c r="AJ53" s="44">
        <f t="shared" si="35"/>
        <v>0</v>
      </c>
      <c r="AK53" s="46">
        <v>40252</v>
      </c>
      <c r="AL53" s="44">
        <f t="shared" si="36"/>
        <v>0</v>
      </c>
      <c r="AM53" s="43">
        <v>34</v>
      </c>
      <c r="AN53" s="44">
        <f t="shared" si="37"/>
        <v>238</v>
      </c>
      <c r="AO53" s="43"/>
      <c r="AP53" s="44">
        <f t="shared" si="38"/>
        <v>0</v>
      </c>
      <c r="AQ53" s="43"/>
      <c r="AR53" s="44">
        <f t="shared" si="39"/>
        <v>0</v>
      </c>
      <c r="AS53" s="43">
        <v>0</v>
      </c>
      <c r="AT53" s="44">
        <f t="shared" si="40"/>
        <v>0</v>
      </c>
      <c r="AU53" s="43"/>
      <c r="AV53" s="44">
        <f t="shared" si="41"/>
        <v>0</v>
      </c>
      <c r="AW53" s="43"/>
      <c r="AX53" s="44">
        <f t="shared" si="42"/>
        <v>0</v>
      </c>
      <c r="AY53" s="43"/>
      <c r="AZ53" s="62">
        <f t="shared" si="43"/>
        <v>0</v>
      </c>
    </row>
    <row r="54" spans="1:52">
      <c r="A54" s="43" t="s">
        <v>132</v>
      </c>
      <c r="B54" s="51">
        <f t="shared" si="22"/>
        <v>1244.5</v>
      </c>
      <c r="C54" s="43">
        <v>211</v>
      </c>
      <c r="D54" s="43" t="s">
        <v>54</v>
      </c>
      <c r="E54" s="43">
        <v>214</v>
      </c>
      <c r="F54" s="43" t="s">
        <v>54</v>
      </c>
      <c r="G54" s="43">
        <v>216</v>
      </c>
      <c r="H54" s="43" t="s">
        <v>54</v>
      </c>
      <c r="I54" s="43">
        <v>218</v>
      </c>
      <c r="J54" s="43" t="s">
        <v>54</v>
      </c>
      <c r="K54" s="43">
        <v>217</v>
      </c>
      <c r="L54" s="43" t="s">
        <v>54</v>
      </c>
      <c r="M54" s="52">
        <v>7.95</v>
      </c>
      <c r="N54" s="54">
        <f t="shared" si="23"/>
        <v>874.5</v>
      </c>
      <c r="O54" s="43"/>
      <c r="P54" s="45">
        <f t="shared" si="24"/>
        <v>0</v>
      </c>
      <c r="Q54" s="43"/>
      <c r="R54" s="45">
        <f t="shared" si="25"/>
        <v>0</v>
      </c>
      <c r="S54" s="44">
        <f t="shared" si="26"/>
        <v>0</v>
      </c>
      <c r="T54" s="43"/>
      <c r="U54" s="45">
        <f t="shared" si="27"/>
        <v>0</v>
      </c>
      <c r="V54" s="43"/>
      <c r="W54" s="45">
        <f t="shared" si="28"/>
        <v>0</v>
      </c>
      <c r="X54" s="44">
        <f t="shared" si="29"/>
        <v>0</v>
      </c>
      <c r="Y54" s="43"/>
      <c r="Z54" s="44">
        <f t="shared" si="30"/>
        <v>0</v>
      </c>
      <c r="AA54" s="43"/>
      <c r="AB54" s="44">
        <f t="shared" si="31"/>
        <v>0</v>
      </c>
      <c r="AC54" s="43">
        <v>3</v>
      </c>
      <c r="AD54" s="44">
        <f t="shared" si="32"/>
        <v>70</v>
      </c>
      <c r="AE54" s="43"/>
      <c r="AF54" s="44">
        <f t="shared" si="33"/>
        <v>0</v>
      </c>
      <c r="AG54" s="43"/>
      <c r="AH54" s="44">
        <f t="shared" si="34"/>
        <v>0</v>
      </c>
      <c r="AI54" s="43"/>
      <c r="AJ54" s="44">
        <f t="shared" si="35"/>
        <v>0</v>
      </c>
      <c r="AK54" s="46">
        <v>43236</v>
      </c>
      <c r="AL54" s="44">
        <f t="shared" si="36"/>
        <v>300</v>
      </c>
      <c r="AM54" s="43"/>
      <c r="AN54" s="44">
        <f t="shared" si="37"/>
        <v>0</v>
      </c>
      <c r="AO54" s="43"/>
      <c r="AP54" s="44">
        <f t="shared" si="38"/>
        <v>0</v>
      </c>
      <c r="AQ54" s="43"/>
      <c r="AR54" s="44">
        <f t="shared" si="39"/>
        <v>0</v>
      </c>
      <c r="AS54" s="43">
        <v>0</v>
      </c>
      <c r="AT54" s="44">
        <f t="shared" si="40"/>
        <v>0</v>
      </c>
      <c r="AU54" s="43"/>
      <c r="AV54" s="44">
        <f t="shared" si="41"/>
        <v>0</v>
      </c>
      <c r="AW54" s="43"/>
      <c r="AX54" s="44">
        <f t="shared" si="42"/>
        <v>0</v>
      </c>
      <c r="AY54" s="43"/>
      <c r="AZ54" s="62">
        <f t="shared" si="43"/>
        <v>0</v>
      </c>
    </row>
    <row r="55" spans="1:52">
      <c r="A55" s="42" t="s">
        <v>62</v>
      </c>
      <c r="B55" s="51">
        <f t="shared" si="22"/>
        <v>1237.5999999999999</v>
      </c>
      <c r="C55" s="43">
        <v>252</v>
      </c>
      <c r="D55" s="43" t="s">
        <v>54</v>
      </c>
      <c r="E55" s="43">
        <v>254</v>
      </c>
      <c r="F55" s="43" t="s">
        <v>55</v>
      </c>
      <c r="G55" s="43"/>
      <c r="H55" s="43"/>
      <c r="I55" s="43"/>
      <c r="J55" s="43"/>
      <c r="K55" s="43"/>
      <c r="L55" s="43"/>
      <c r="M55" s="52">
        <v>7.16</v>
      </c>
      <c r="N55" s="54">
        <f t="shared" si="23"/>
        <v>787.6</v>
      </c>
      <c r="O55" s="43"/>
      <c r="P55" s="45">
        <f t="shared" si="24"/>
        <v>0</v>
      </c>
      <c r="Q55" s="43"/>
      <c r="R55" s="45">
        <f t="shared" si="25"/>
        <v>0</v>
      </c>
      <c r="S55" s="44">
        <f t="shared" si="26"/>
        <v>0</v>
      </c>
      <c r="T55" s="43"/>
      <c r="U55" s="45">
        <f t="shared" si="27"/>
        <v>0</v>
      </c>
      <c r="V55" s="43"/>
      <c r="W55" s="45">
        <f t="shared" si="28"/>
        <v>0</v>
      </c>
      <c r="X55" s="44">
        <f t="shared" si="29"/>
        <v>0</v>
      </c>
      <c r="Y55" s="43"/>
      <c r="Z55" s="44">
        <f t="shared" si="30"/>
        <v>0</v>
      </c>
      <c r="AA55" s="43"/>
      <c r="AB55" s="44">
        <f t="shared" si="31"/>
        <v>0</v>
      </c>
      <c r="AC55" s="43">
        <v>3</v>
      </c>
      <c r="AD55" s="44">
        <f t="shared" si="32"/>
        <v>70</v>
      </c>
      <c r="AE55" s="43"/>
      <c r="AF55" s="44">
        <f t="shared" si="33"/>
        <v>0</v>
      </c>
      <c r="AG55" s="43"/>
      <c r="AH55" s="44">
        <f t="shared" si="34"/>
        <v>0</v>
      </c>
      <c r="AI55" s="43">
        <v>1</v>
      </c>
      <c r="AJ55" s="44">
        <f t="shared" si="35"/>
        <v>80</v>
      </c>
      <c r="AK55" s="46">
        <v>43265</v>
      </c>
      <c r="AL55" s="44">
        <f t="shared" si="36"/>
        <v>300</v>
      </c>
      <c r="AM55" s="43">
        <v>0</v>
      </c>
      <c r="AN55" s="44">
        <f t="shared" si="37"/>
        <v>0</v>
      </c>
      <c r="AO55" s="43"/>
      <c r="AP55" s="44">
        <f t="shared" si="38"/>
        <v>0</v>
      </c>
      <c r="AQ55" s="43"/>
      <c r="AR55" s="44">
        <f t="shared" si="39"/>
        <v>0</v>
      </c>
      <c r="AS55" s="43">
        <v>0</v>
      </c>
      <c r="AT55" s="44">
        <f t="shared" si="40"/>
        <v>0</v>
      </c>
      <c r="AU55" s="43"/>
      <c r="AV55" s="44">
        <f t="shared" si="41"/>
        <v>0</v>
      </c>
      <c r="AW55" s="43"/>
      <c r="AX55" s="44">
        <f t="shared" si="42"/>
        <v>0</v>
      </c>
      <c r="AY55" s="43"/>
      <c r="AZ55" s="62">
        <f t="shared" si="43"/>
        <v>0</v>
      </c>
    </row>
    <row r="56" spans="1:52">
      <c r="A56" s="42" t="s">
        <v>106</v>
      </c>
      <c r="B56" s="51">
        <f t="shared" si="22"/>
        <v>1230</v>
      </c>
      <c r="C56" s="43">
        <v>281</v>
      </c>
      <c r="D56" s="43" t="s">
        <v>55</v>
      </c>
      <c r="E56" s="43"/>
      <c r="F56" s="43"/>
      <c r="G56" s="43"/>
      <c r="H56" s="43"/>
      <c r="I56" s="43"/>
      <c r="J56" s="43"/>
      <c r="K56" s="43"/>
      <c r="L56" s="43"/>
      <c r="M56" s="52">
        <v>10</v>
      </c>
      <c r="N56" s="54">
        <f t="shared" si="23"/>
        <v>1100</v>
      </c>
      <c r="O56" s="43"/>
      <c r="P56" s="45">
        <f t="shared" si="24"/>
        <v>0</v>
      </c>
      <c r="Q56" s="43"/>
      <c r="R56" s="45">
        <f t="shared" si="25"/>
        <v>0</v>
      </c>
      <c r="S56" s="44">
        <f t="shared" si="26"/>
        <v>0</v>
      </c>
      <c r="T56" s="43"/>
      <c r="U56" s="45">
        <f t="shared" si="27"/>
        <v>0</v>
      </c>
      <c r="V56" s="43"/>
      <c r="W56" s="45">
        <f t="shared" si="28"/>
        <v>0</v>
      </c>
      <c r="X56" s="44">
        <f t="shared" si="29"/>
        <v>0</v>
      </c>
      <c r="Y56" s="43"/>
      <c r="Z56" s="44">
        <f t="shared" si="30"/>
        <v>0</v>
      </c>
      <c r="AA56" s="43"/>
      <c r="AB56" s="44">
        <f t="shared" si="31"/>
        <v>0</v>
      </c>
      <c r="AC56" s="43">
        <v>1</v>
      </c>
      <c r="AD56" s="44">
        <f t="shared" si="32"/>
        <v>30</v>
      </c>
      <c r="AE56" s="43">
        <v>1</v>
      </c>
      <c r="AF56" s="44">
        <f t="shared" si="33"/>
        <v>30</v>
      </c>
      <c r="AG56" s="43">
        <v>3</v>
      </c>
      <c r="AH56" s="44">
        <f t="shared" si="34"/>
        <v>70</v>
      </c>
      <c r="AI56" s="43"/>
      <c r="AJ56" s="44">
        <f t="shared" si="35"/>
        <v>0</v>
      </c>
      <c r="AK56" s="46">
        <v>38642</v>
      </c>
      <c r="AL56" s="44">
        <f t="shared" si="36"/>
        <v>0</v>
      </c>
      <c r="AM56" s="43">
        <v>0</v>
      </c>
      <c r="AN56" s="44">
        <f t="shared" si="37"/>
        <v>0</v>
      </c>
      <c r="AO56" s="43"/>
      <c r="AP56" s="44">
        <f t="shared" si="38"/>
        <v>0</v>
      </c>
      <c r="AQ56" s="43"/>
      <c r="AR56" s="44">
        <f t="shared" si="39"/>
        <v>0</v>
      </c>
      <c r="AS56" s="43">
        <v>0</v>
      </c>
      <c r="AT56" s="44">
        <f t="shared" si="40"/>
        <v>0</v>
      </c>
      <c r="AU56" s="43"/>
      <c r="AV56" s="44">
        <f t="shared" si="41"/>
        <v>0</v>
      </c>
      <c r="AW56" s="43"/>
      <c r="AX56" s="44">
        <f t="shared" si="42"/>
        <v>0</v>
      </c>
      <c r="AY56" s="43"/>
      <c r="AZ56" s="62">
        <f t="shared" si="43"/>
        <v>0</v>
      </c>
    </row>
    <row r="57" spans="1:52">
      <c r="A57" s="42" t="s">
        <v>141</v>
      </c>
      <c r="B57" s="51">
        <f t="shared" si="22"/>
        <v>1228.4000000000001</v>
      </c>
      <c r="C57" s="43">
        <v>203</v>
      </c>
      <c r="D57" s="43" t="s">
        <v>54</v>
      </c>
      <c r="E57" s="43">
        <v>204</v>
      </c>
      <c r="F57" s="43" t="s">
        <v>55</v>
      </c>
      <c r="G57" s="43">
        <v>206</v>
      </c>
      <c r="H57" s="43" t="s">
        <v>55</v>
      </c>
      <c r="I57" s="43">
        <v>208</v>
      </c>
      <c r="J57" s="43" t="s">
        <v>55</v>
      </c>
      <c r="K57" s="43">
        <v>221</v>
      </c>
      <c r="L57" s="43" t="s">
        <v>55</v>
      </c>
      <c r="M57" s="52">
        <v>7.44</v>
      </c>
      <c r="N57" s="54">
        <f t="shared" si="23"/>
        <v>818.40000000000009</v>
      </c>
      <c r="O57" s="43"/>
      <c r="P57" s="45">
        <f t="shared" si="24"/>
        <v>0</v>
      </c>
      <c r="Q57" s="43"/>
      <c r="R57" s="45">
        <f t="shared" si="25"/>
        <v>0</v>
      </c>
      <c r="S57" s="44">
        <f t="shared" si="26"/>
        <v>0</v>
      </c>
      <c r="T57" s="43"/>
      <c r="U57" s="45">
        <f t="shared" si="27"/>
        <v>0</v>
      </c>
      <c r="V57" s="43"/>
      <c r="W57" s="45">
        <f t="shared" si="28"/>
        <v>0</v>
      </c>
      <c r="X57" s="44">
        <f t="shared" si="29"/>
        <v>0</v>
      </c>
      <c r="Y57" s="43"/>
      <c r="Z57" s="44">
        <f t="shared" si="30"/>
        <v>0</v>
      </c>
      <c r="AA57" s="43"/>
      <c r="AB57" s="44">
        <f t="shared" si="31"/>
        <v>0</v>
      </c>
      <c r="AC57" s="43">
        <v>1</v>
      </c>
      <c r="AD57" s="44">
        <f t="shared" si="32"/>
        <v>30</v>
      </c>
      <c r="AE57" s="43">
        <v>1</v>
      </c>
      <c r="AF57" s="44">
        <f t="shared" si="33"/>
        <v>30</v>
      </c>
      <c r="AG57" s="43"/>
      <c r="AH57" s="44">
        <f t="shared" si="34"/>
        <v>0</v>
      </c>
      <c r="AI57" s="43"/>
      <c r="AJ57" s="44">
        <f t="shared" si="35"/>
        <v>0</v>
      </c>
      <c r="AK57" s="46">
        <v>43173</v>
      </c>
      <c r="AL57" s="44">
        <f t="shared" si="36"/>
        <v>300</v>
      </c>
      <c r="AM57" s="43"/>
      <c r="AN57" s="44">
        <f t="shared" si="37"/>
        <v>0</v>
      </c>
      <c r="AO57" s="43">
        <v>1</v>
      </c>
      <c r="AP57" s="44">
        <f t="shared" si="38"/>
        <v>50</v>
      </c>
      <c r="AQ57" s="43"/>
      <c r="AR57" s="44">
        <f t="shared" si="39"/>
        <v>0</v>
      </c>
      <c r="AS57" s="43">
        <v>0</v>
      </c>
      <c r="AT57" s="44">
        <f t="shared" si="40"/>
        <v>0</v>
      </c>
      <c r="AU57" s="43"/>
      <c r="AV57" s="44">
        <f t="shared" si="41"/>
        <v>0</v>
      </c>
      <c r="AW57" s="43"/>
      <c r="AX57" s="44">
        <f t="shared" si="42"/>
        <v>0</v>
      </c>
      <c r="AY57" s="43"/>
      <c r="AZ57" s="62">
        <f t="shared" si="43"/>
        <v>0</v>
      </c>
    </row>
    <row r="58" spans="1:52">
      <c r="A58" s="42" t="s">
        <v>205</v>
      </c>
      <c r="B58" s="51">
        <f t="shared" si="22"/>
        <v>1224</v>
      </c>
      <c r="C58" s="43">
        <v>239</v>
      </c>
      <c r="D58" s="43" t="s">
        <v>54</v>
      </c>
      <c r="E58" s="43">
        <v>238</v>
      </c>
      <c r="F58" s="43" t="s">
        <v>54</v>
      </c>
      <c r="G58" s="43">
        <v>245</v>
      </c>
      <c r="H58" s="43" t="s">
        <v>54</v>
      </c>
      <c r="I58" s="43">
        <v>241</v>
      </c>
      <c r="J58" s="43" t="s">
        <v>54</v>
      </c>
      <c r="K58" s="43">
        <v>242</v>
      </c>
      <c r="L58" s="43" t="s">
        <v>55</v>
      </c>
      <c r="M58" s="52">
        <v>7.4</v>
      </c>
      <c r="N58" s="54">
        <f t="shared" si="23"/>
        <v>814</v>
      </c>
      <c r="O58" s="43"/>
      <c r="P58" s="45">
        <f t="shared" si="24"/>
        <v>0</v>
      </c>
      <c r="Q58" s="43"/>
      <c r="R58" s="45">
        <f t="shared" si="25"/>
        <v>0</v>
      </c>
      <c r="S58" s="44">
        <f t="shared" si="26"/>
        <v>0</v>
      </c>
      <c r="T58" s="43"/>
      <c r="U58" s="45">
        <f t="shared" si="27"/>
        <v>0</v>
      </c>
      <c r="V58" s="43"/>
      <c r="W58" s="45">
        <f t="shared" si="28"/>
        <v>0</v>
      </c>
      <c r="X58" s="44">
        <f t="shared" si="29"/>
        <v>0</v>
      </c>
      <c r="Y58" s="43"/>
      <c r="Z58" s="44">
        <f t="shared" si="30"/>
        <v>0</v>
      </c>
      <c r="AA58" s="43"/>
      <c r="AB58" s="44">
        <f t="shared" si="31"/>
        <v>0</v>
      </c>
      <c r="AC58" s="43">
        <v>1</v>
      </c>
      <c r="AD58" s="44">
        <f t="shared" si="32"/>
        <v>30</v>
      </c>
      <c r="AE58" s="43">
        <v>1</v>
      </c>
      <c r="AF58" s="44">
        <f t="shared" si="33"/>
        <v>30</v>
      </c>
      <c r="AG58" s="43"/>
      <c r="AH58" s="44">
        <f t="shared" si="34"/>
        <v>0</v>
      </c>
      <c r="AI58" s="43"/>
      <c r="AJ58" s="44">
        <f t="shared" si="35"/>
        <v>0</v>
      </c>
      <c r="AK58" s="46">
        <v>43061</v>
      </c>
      <c r="AL58" s="44">
        <f t="shared" si="36"/>
        <v>300</v>
      </c>
      <c r="AM58" s="43">
        <v>0</v>
      </c>
      <c r="AN58" s="44">
        <f t="shared" si="37"/>
        <v>0</v>
      </c>
      <c r="AO58" s="43">
        <v>1</v>
      </c>
      <c r="AP58" s="44">
        <f t="shared" si="38"/>
        <v>50</v>
      </c>
      <c r="AQ58" s="43"/>
      <c r="AR58" s="44">
        <f t="shared" si="39"/>
        <v>0</v>
      </c>
      <c r="AS58" s="43">
        <v>0</v>
      </c>
      <c r="AT58" s="44">
        <f t="shared" si="40"/>
        <v>0</v>
      </c>
      <c r="AU58" s="43"/>
      <c r="AV58" s="44">
        <f t="shared" si="41"/>
        <v>0</v>
      </c>
      <c r="AW58" s="43"/>
      <c r="AX58" s="44">
        <f t="shared" si="42"/>
        <v>0</v>
      </c>
      <c r="AY58" s="43"/>
      <c r="AZ58" s="62">
        <f t="shared" si="43"/>
        <v>0</v>
      </c>
    </row>
    <row r="59" spans="1:52">
      <c r="A59" s="42" t="s">
        <v>211</v>
      </c>
      <c r="B59" s="51">
        <f t="shared" si="22"/>
        <v>1221.9000000000001</v>
      </c>
      <c r="C59" s="43">
        <v>267</v>
      </c>
      <c r="D59" s="43" t="s">
        <v>54</v>
      </c>
      <c r="E59" s="43"/>
      <c r="F59" s="43"/>
      <c r="G59" s="43"/>
      <c r="H59" s="43"/>
      <c r="I59" s="43"/>
      <c r="J59" s="43"/>
      <c r="K59" s="43"/>
      <c r="L59" s="43"/>
      <c r="M59" s="52">
        <v>6.59</v>
      </c>
      <c r="N59" s="54">
        <f t="shared" si="23"/>
        <v>724.9</v>
      </c>
      <c r="O59" s="43"/>
      <c r="P59" s="45">
        <f t="shared" si="24"/>
        <v>0</v>
      </c>
      <c r="Q59" s="43"/>
      <c r="R59" s="45">
        <f t="shared" si="25"/>
        <v>0</v>
      </c>
      <c r="S59" s="44">
        <f t="shared" si="26"/>
        <v>0</v>
      </c>
      <c r="T59" s="43"/>
      <c r="U59" s="45">
        <f t="shared" si="27"/>
        <v>0</v>
      </c>
      <c r="V59" s="43"/>
      <c r="W59" s="45">
        <f t="shared" si="28"/>
        <v>0</v>
      </c>
      <c r="X59" s="44">
        <f t="shared" si="29"/>
        <v>0</v>
      </c>
      <c r="Y59" s="43"/>
      <c r="Z59" s="44">
        <f t="shared" si="30"/>
        <v>0</v>
      </c>
      <c r="AA59" s="43"/>
      <c r="AB59" s="44">
        <f t="shared" si="31"/>
        <v>0</v>
      </c>
      <c r="AC59" s="43">
        <v>1</v>
      </c>
      <c r="AD59" s="44">
        <f t="shared" si="32"/>
        <v>30</v>
      </c>
      <c r="AE59" s="43">
        <v>1</v>
      </c>
      <c r="AF59" s="44">
        <f t="shared" si="33"/>
        <v>30</v>
      </c>
      <c r="AG59" s="43"/>
      <c r="AH59" s="44">
        <f t="shared" si="34"/>
        <v>0</v>
      </c>
      <c r="AI59" s="43"/>
      <c r="AJ59" s="44">
        <f t="shared" si="35"/>
        <v>0</v>
      </c>
      <c r="AK59" s="46">
        <v>40616</v>
      </c>
      <c r="AL59" s="44">
        <f t="shared" si="36"/>
        <v>0</v>
      </c>
      <c r="AM59" s="43">
        <v>41</v>
      </c>
      <c r="AN59" s="44">
        <f t="shared" si="37"/>
        <v>287</v>
      </c>
      <c r="AO59" s="43">
        <v>1</v>
      </c>
      <c r="AP59" s="44">
        <f t="shared" si="38"/>
        <v>50</v>
      </c>
      <c r="AQ59" s="43"/>
      <c r="AR59" s="44">
        <f t="shared" si="39"/>
        <v>0</v>
      </c>
      <c r="AS59" s="43">
        <v>0</v>
      </c>
      <c r="AT59" s="44">
        <f t="shared" si="40"/>
        <v>0</v>
      </c>
      <c r="AU59" s="43">
        <v>1</v>
      </c>
      <c r="AV59" s="44">
        <f t="shared" si="41"/>
        <v>100</v>
      </c>
      <c r="AW59" s="43"/>
      <c r="AX59" s="44">
        <f t="shared" si="42"/>
        <v>0</v>
      </c>
      <c r="AY59" s="43"/>
      <c r="AZ59" s="62">
        <f t="shared" si="43"/>
        <v>0</v>
      </c>
    </row>
    <row r="60" spans="1:52">
      <c r="A60" s="42" t="s">
        <v>119</v>
      </c>
      <c r="B60" s="51">
        <f t="shared" si="22"/>
        <v>1221.3</v>
      </c>
      <c r="C60" s="43">
        <v>245</v>
      </c>
      <c r="D60" s="43" t="s">
        <v>54</v>
      </c>
      <c r="E60" s="43">
        <v>241</v>
      </c>
      <c r="F60" s="43" t="s">
        <v>54</v>
      </c>
      <c r="G60" s="43"/>
      <c r="H60" s="43"/>
      <c r="I60" s="43"/>
      <c r="J60" s="43"/>
      <c r="K60" s="43"/>
      <c r="L60" s="43"/>
      <c r="M60" s="52">
        <v>6.83</v>
      </c>
      <c r="N60" s="54">
        <f t="shared" si="23"/>
        <v>751.3</v>
      </c>
      <c r="O60" s="43"/>
      <c r="P60" s="45">
        <f t="shared" si="24"/>
        <v>0</v>
      </c>
      <c r="Q60" s="43"/>
      <c r="R60" s="45">
        <f t="shared" si="25"/>
        <v>0</v>
      </c>
      <c r="S60" s="44">
        <f t="shared" si="26"/>
        <v>0</v>
      </c>
      <c r="T60" s="43"/>
      <c r="U60" s="45">
        <f t="shared" si="27"/>
        <v>0</v>
      </c>
      <c r="V60" s="43"/>
      <c r="W60" s="45">
        <f t="shared" si="28"/>
        <v>0</v>
      </c>
      <c r="X60" s="44">
        <f t="shared" si="29"/>
        <v>0</v>
      </c>
      <c r="Y60" s="43"/>
      <c r="Z60" s="44">
        <f t="shared" si="30"/>
        <v>0</v>
      </c>
      <c r="AA60" s="43"/>
      <c r="AB60" s="44">
        <f t="shared" si="31"/>
        <v>0</v>
      </c>
      <c r="AC60" s="43"/>
      <c r="AD60" s="44">
        <f t="shared" si="32"/>
        <v>0</v>
      </c>
      <c r="AE60" s="43"/>
      <c r="AF60" s="44">
        <f t="shared" si="33"/>
        <v>0</v>
      </c>
      <c r="AG60" s="43"/>
      <c r="AH60" s="44">
        <f t="shared" si="34"/>
        <v>0</v>
      </c>
      <c r="AI60" s="43"/>
      <c r="AJ60" s="44">
        <f t="shared" si="35"/>
        <v>0</v>
      </c>
      <c r="AK60" s="46">
        <v>42947</v>
      </c>
      <c r="AL60" s="44">
        <f t="shared" si="36"/>
        <v>300</v>
      </c>
      <c r="AM60" s="43">
        <v>10</v>
      </c>
      <c r="AN60" s="44">
        <f t="shared" si="37"/>
        <v>70</v>
      </c>
      <c r="AO60" s="43">
        <v>2</v>
      </c>
      <c r="AP60" s="44">
        <f t="shared" si="38"/>
        <v>100</v>
      </c>
      <c r="AQ60" s="43"/>
      <c r="AR60" s="44">
        <f t="shared" si="39"/>
        <v>0</v>
      </c>
      <c r="AS60" s="43">
        <v>0</v>
      </c>
      <c r="AT60" s="44">
        <f t="shared" si="40"/>
        <v>0</v>
      </c>
      <c r="AU60" s="43"/>
      <c r="AV60" s="44">
        <f t="shared" si="41"/>
        <v>0</v>
      </c>
      <c r="AW60" s="43"/>
      <c r="AX60" s="44">
        <f t="shared" si="42"/>
        <v>0</v>
      </c>
      <c r="AY60" s="43"/>
      <c r="AZ60" s="62">
        <f t="shared" si="43"/>
        <v>0</v>
      </c>
    </row>
    <row r="61" spans="1:52">
      <c r="A61" s="42" t="s">
        <v>196</v>
      </c>
      <c r="B61" s="51">
        <f t="shared" si="22"/>
        <v>1218.4000000000001</v>
      </c>
      <c r="C61" s="43">
        <v>249</v>
      </c>
      <c r="D61" s="43" t="s">
        <v>54</v>
      </c>
      <c r="E61" s="43"/>
      <c r="F61" s="43"/>
      <c r="G61" s="43"/>
      <c r="H61" s="43"/>
      <c r="I61" s="43"/>
      <c r="J61" s="43"/>
      <c r="K61" s="43"/>
      <c r="L61" s="43"/>
      <c r="M61" s="52">
        <v>7.44</v>
      </c>
      <c r="N61" s="54">
        <f t="shared" si="23"/>
        <v>818.40000000000009</v>
      </c>
      <c r="O61" s="43"/>
      <c r="P61" s="45">
        <f t="shared" si="24"/>
        <v>0</v>
      </c>
      <c r="Q61" s="43"/>
      <c r="R61" s="45">
        <f t="shared" si="25"/>
        <v>0</v>
      </c>
      <c r="S61" s="44">
        <f t="shared" si="26"/>
        <v>0</v>
      </c>
      <c r="T61" s="43"/>
      <c r="U61" s="45">
        <f t="shared" si="27"/>
        <v>0</v>
      </c>
      <c r="V61" s="43"/>
      <c r="W61" s="45">
        <f t="shared" si="28"/>
        <v>0</v>
      </c>
      <c r="X61" s="44">
        <f t="shared" si="29"/>
        <v>0</v>
      </c>
      <c r="Y61" s="43"/>
      <c r="Z61" s="44">
        <f t="shared" si="30"/>
        <v>0</v>
      </c>
      <c r="AA61" s="43"/>
      <c r="AB61" s="44">
        <f t="shared" si="31"/>
        <v>0</v>
      </c>
      <c r="AC61" s="43"/>
      <c r="AD61" s="44">
        <f t="shared" si="32"/>
        <v>0</v>
      </c>
      <c r="AE61" s="43"/>
      <c r="AF61" s="44">
        <f t="shared" si="33"/>
        <v>0</v>
      </c>
      <c r="AG61" s="43"/>
      <c r="AH61" s="44">
        <f t="shared" si="34"/>
        <v>0</v>
      </c>
      <c r="AI61" s="43"/>
      <c r="AJ61" s="44">
        <f t="shared" si="35"/>
        <v>0</v>
      </c>
      <c r="AK61" s="46">
        <v>43175</v>
      </c>
      <c r="AL61" s="44">
        <f t="shared" si="36"/>
        <v>300</v>
      </c>
      <c r="AM61" s="43"/>
      <c r="AN61" s="44">
        <f t="shared" si="37"/>
        <v>0</v>
      </c>
      <c r="AO61" s="43">
        <v>2</v>
      </c>
      <c r="AP61" s="44">
        <f t="shared" si="38"/>
        <v>100</v>
      </c>
      <c r="AQ61" s="43"/>
      <c r="AR61" s="44">
        <f t="shared" si="39"/>
        <v>0</v>
      </c>
      <c r="AS61" s="43">
        <v>0</v>
      </c>
      <c r="AT61" s="44">
        <f t="shared" si="40"/>
        <v>0</v>
      </c>
      <c r="AU61" s="43"/>
      <c r="AV61" s="44">
        <f t="shared" si="41"/>
        <v>0</v>
      </c>
      <c r="AW61" s="43"/>
      <c r="AX61" s="44">
        <f t="shared" si="42"/>
        <v>0</v>
      </c>
      <c r="AY61" s="43"/>
      <c r="AZ61" s="62">
        <f t="shared" si="43"/>
        <v>0</v>
      </c>
    </row>
    <row r="62" spans="1:52">
      <c r="A62" s="42" t="s">
        <v>84</v>
      </c>
      <c r="B62" s="51">
        <f t="shared" si="22"/>
        <v>1217.3</v>
      </c>
      <c r="C62" s="43">
        <v>241</v>
      </c>
      <c r="D62" s="43" t="s">
        <v>54</v>
      </c>
      <c r="E62" s="43">
        <v>245</v>
      </c>
      <c r="F62" s="43" t="s">
        <v>54</v>
      </c>
      <c r="G62" s="43">
        <v>239</v>
      </c>
      <c r="H62" s="43" t="s">
        <v>54</v>
      </c>
      <c r="I62" s="43">
        <v>251</v>
      </c>
      <c r="J62" s="43" t="s">
        <v>88</v>
      </c>
      <c r="K62" s="43"/>
      <c r="L62" s="43"/>
      <c r="M62" s="52">
        <v>5.43</v>
      </c>
      <c r="N62" s="54">
        <f t="shared" si="23"/>
        <v>597.29999999999995</v>
      </c>
      <c r="O62" s="43"/>
      <c r="P62" s="45">
        <f t="shared" si="24"/>
        <v>0</v>
      </c>
      <c r="Q62" s="43"/>
      <c r="R62" s="45">
        <f t="shared" si="25"/>
        <v>0</v>
      </c>
      <c r="S62" s="44">
        <f t="shared" si="26"/>
        <v>0</v>
      </c>
      <c r="T62" s="43"/>
      <c r="U62" s="45">
        <f t="shared" si="27"/>
        <v>0</v>
      </c>
      <c r="V62" s="43"/>
      <c r="W62" s="45">
        <f t="shared" si="28"/>
        <v>0</v>
      </c>
      <c r="X62" s="44">
        <f t="shared" si="29"/>
        <v>0</v>
      </c>
      <c r="Y62" s="43"/>
      <c r="Z62" s="44">
        <f t="shared" si="30"/>
        <v>0</v>
      </c>
      <c r="AA62" s="43"/>
      <c r="AB62" s="44">
        <f t="shared" si="31"/>
        <v>0</v>
      </c>
      <c r="AC62" s="43">
        <v>3</v>
      </c>
      <c r="AD62" s="44">
        <f t="shared" si="32"/>
        <v>70</v>
      </c>
      <c r="AE62" s="43"/>
      <c r="AF62" s="44">
        <f t="shared" si="33"/>
        <v>0</v>
      </c>
      <c r="AG62" s="43"/>
      <c r="AH62" s="44">
        <f t="shared" si="34"/>
        <v>0</v>
      </c>
      <c r="AI62" s="43">
        <v>1</v>
      </c>
      <c r="AJ62" s="44">
        <f t="shared" si="35"/>
        <v>80</v>
      </c>
      <c r="AK62" s="46">
        <v>39946</v>
      </c>
      <c r="AL62" s="44">
        <f t="shared" si="36"/>
        <v>0</v>
      </c>
      <c r="AM62" s="43">
        <v>60</v>
      </c>
      <c r="AN62" s="44">
        <f t="shared" si="37"/>
        <v>420</v>
      </c>
      <c r="AO62" s="43">
        <v>1</v>
      </c>
      <c r="AP62" s="44">
        <f t="shared" si="38"/>
        <v>50</v>
      </c>
      <c r="AQ62" s="43"/>
      <c r="AR62" s="44">
        <f t="shared" si="39"/>
        <v>0</v>
      </c>
      <c r="AS62" s="43">
        <v>0</v>
      </c>
      <c r="AT62" s="44">
        <f t="shared" si="40"/>
        <v>0</v>
      </c>
      <c r="AU62" s="43"/>
      <c r="AV62" s="44">
        <f t="shared" si="41"/>
        <v>0</v>
      </c>
      <c r="AW62" s="43"/>
      <c r="AX62" s="44">
        <f t="shared" si="42"/>
        <v>0</v>
      </c>
      <c r="AY62" s="43"/>
      <c r="AZ62" s="62">
        <f t="shared" si="43"/>
        <v>0</v>
      </c>
    </row>
    <row r="63" spans="1:52">
      <c r="A63" s="42" t="s">
        <v>100</v>
      </c>
      <c r="B63" s="51">
        <f t="shared" si="22"/>
        <v>1216.5999999999999</v>
      </c>
      <c r="C63" s="43">
        <v>238</v>
      </c>
      <c r="D63" s="43" t="s">
        <v>54</v>
      </c>
      <c r="E63" s="43">
        <v>239</v>
      </c>
      <c r="F63" s="43" t="s">
        <v>54</v>
      </c>
      <c r="G63" s="43">
        <v>245</v>
      </c>
      <c r="H63" s="43" t="s">
        <v>54</v>
      </c>
      <c r="I63" s="43">
        <v>241</v>
      </c>
      <c r="J63" s="43" t="s">
        <v>54</v>
      </c>
      <c r="K63" s="43"/>
      <c r="L63" s="43"/>
      <c r="M63" s="52">
        <v>6.06</v>
      </c>
      <c r="N63" s="54">
        <f t="shared" si="23"/>
        <v>666.59999999999991</v>
      </c>
      <c r="O63" s="43"/>
      <c r="P63" s="45">
        <f t="shared" si="24"/>
        <v>0</v>
      </c>
      <c r="Q63" s="43"/>
      <c r="R63" s="45">
        <f t="shared" si="25"/>
        <v>0</v>
      </c>
      <c r="S63" s="44">
        <f t="shared" si="26"/>
        <v>0</v>
      </c>
      <c r="T63" s="43"/>
      <c r="U63" s="45">
        <f t="shared" si="27"/>
        <v>0</v>
      </c>
      <c r="V63" s="43"/>
      <c r="W63" s="45">
        <f t="shared" si="28"/>
        <v>0</v>
      </c>
      <c r="X63" s="44">
        <f t="shared" si="29"/>
        <v>0</v>
      </c>
      <c r="Y63" s="43"/>
      <c r="Z63" s="44">
        <f t="shared" si="30"/>
        <v>0</v>
      </c>
      <c r="AA63" s="43"/>
      <c r="AB63" s="44">
        <f t="shared" si="31"/>
        <v>0</v>
      </c>
      <c r="AC63" s="43">
        <v>1</v>
      </c>
      <c r="AD63" s="44">
        <f t="shared" si="32"/>
        <v>30</v>
      </c>
      <c r="AE63" s="43"/>
      <c r="AF63" s="44">
        <f t="shared" si="33"/>
        <v>0</v>
      </c>
      <c r="AG63" s="43"/>
      <c r="AH63" s="44">
        <f t="shared" si="34"/>
        <v>0</v>
      </c>
      <c r="AI63" s="43"/>
      <c r="AJ63" s="44">
        <f t="shared" si="35"/>
        <v>0</v>
      </c>
      <c r="AK63" s="46">
        <v>38145</v>
      </c>
      <c r="AL63" s="44">
        <f t="shared" si="36"/>
        <v>0</v>
      </c>
      <c r="AM63" s="43">
        <v>60</v>
      </c>
      <c r="AN63" s="44">
        <f t="shared" si="37"/>
        <v>420</v>
      </c>
      <c r="AO63" s="43">
        <v>2</v>
      </c>
      <c r="AP63" s="44">
        <f t="shared" si="38"/>
        <v>100</v>
      </c>
      <c r="AQ63" s="43"/>
      <c r="AR63" s="44">
        <f t="shared" si="39"/>
        <v>0</v>
      </c>
      <c r="AS63" s="43">
        <v>0</v>
      </c>
      <c r="AT63" s="44">
        <f t="shared" si="40"/>
        <v>0</v>
      </c>
      <c r="AU63" s="43"/>
      <c r="AV63" s="44">
        <f t="shared" si="41"/>
        <v>0</v>
      </c>
      <c r="AW63" s="43"/>
      <c r="AX63" s="44">
        <f t="shared" si="42"/>
        <v>0</v>
      </c>
      <c r="AY63" s="43"/>
      <c r="AZ63" s="62">
        <f t="shared" si="43"/>
        <v>0</v>
      </c>
    </row>
    <row r="64" spans="1:52">
      <c r="A64" s="42" t="s">
        <v>99</v>
      </c>
      <c r="B64" s="51">
        <f t="shared" si="22"/>
        <v>1213.7</v>
      </c>
      <c r="C64" s="43">
        <v>216</v>
      </c>
      <c r="D64" s="43" t="s">
        <v>55</v>
      </c>
      <c r="E64" s="43">
        <v>212</v>
      </c>
      <c r="F64" s="43" t="s">
        <v>54</v>
      </c>
      <c r="G64" s="43">
        <v>213</v>
      </c>
      <c r="H64" s="43" t="s">
        <v>54</v>
      </c>
      <c r="I64" s="43">
        <v>210</v>
      </c>
      <c r="J64" s="43" t="s">
        <v>54</v>
      </c>
      <c r="K64" s="43">
        <v>218</v>
      </c>
      <c r="L64" s="43" t="s">
        <v>55</v>
      </c>
      <c r="M64" s="52">
        <v>7.67</v>
      </c>
      <c r="N64" s="54">
        <f t="shared" si="23"/>
        <v>843.7</v>
      </c>
      <c r="O64" s="43"/>
      <c r="P64" s="45">
        <f t="shared" si="24"/>
        <v>0</v>
      </c>
      <c r="Q64" s="43"/>
      <c r="R64" s="45">
        <f t="shared" si="25"/>
        <v>0</v>
      </c>
      <c r="S64" s="44">
        <f t="shared" si="26"/>
        <v>0</v>
      </c>
      <c r="T64" s="43"/>
      <c r="U64" s="45">
        <f t="shared" si="27"/>
        <v>0</v>
      </c>
      <c r="V64" s="43"/>
      <c r="W64" s="45">
        <f t="shared" si="28"/>
        <v>0</v>
      </c>
      <c r="X64" s="44">
        <f t="shared" si="29"/>
        <v>0</v>
      </c>
      <c r="Y64" s="43"/>
      <c r="Z64" s="44">
        <f t="shared" si="30"/>
        <v>0</v>
      </c>
      <c r="AA64" s="43"/>
      <c r="AB64" s="44">
        <f t="shared" si="31"/>
        <v>0</v>
      </c>
      <c r="AC64" s="43">
        <v>3</v>
      </c>
      <c r="AD64" s="44">
        <f t="shared" si="32"/>
        <v>70</v>
      </c>
      <c r="AE64" s="43"/>
      <c r="AF64" s="44">
        <f t="shared" si="33"/>
        <v>0</v>
      </c>
      <c r="AG64" s="43"/>
      <c r="AH64" s="44">
        <f t="shared" si="34"/>
        <v>0</v>
      </c>
      <c r="AI64" s="43"/>
      <c r="AJ64" s="44">
        <f t="shared" si="35"/>
        <v>0</v>
      </c>
      <c r="AK64" s="46">
        <v>43236</v>
      </c>
      <c r="AL64" s="44">
        <f t="shared" si="36"/>
        <v>300</v>
      </c>
      <c r="AM64" s="43">
        <v>0</v>
      </c>
      <c r="AN64" s="44">
        <f t="shared" si="37"/>
        <v>0</v>
      </c>
      <c r="AO64" s="43"/>
      <c r="AP64" s="44">
        <f t="shared" si="38"/>
        <v>0</v>
      </c>
      <c r="AQ64" s="43"/>
      <c r="AR64" s="44">
        <f t="shared" si="39"/>
        <v>0</v>
      </c>
      <c r="AS64" s="43">
        <v>0</v>
      </c>
      <c r="AT64" s="44">
        <f t="shared" si="40"/>
        <v>0</v>
      </c>
      <c r="AU64" s="43"/>
      <c r="AV64" s="44">
        <f t="shared" si="41"/>
        <v>0</v>
      </c>
      <c r="AW64" s="43"/>
      <c r="AX64" s="44">
        <f t="shared" si="42"/>
        <v>0</v>
      </c>
      <c r="AY64" s="43"/>
      <c r="AZ64" s="62">
        <f t="shared" si="43"/>
        <v>0</v>
      </c>
    </row>
    <row r="65" spans="1:52">
      <c r="A65" s="42" t="s">
        <v>188</v>
      </c>
      <c r="B65" s="51">
        <f t="shared" si="22"/>
        <v>1207.4000000000001</v>
      </c>
      <c r="C65" s="43">
        <v>263</v>
      </c>
      <c r="D65" s="43" t="s">
        <v>54</v>
      </c>
      <c r="E65" s="43">
        <v>261</v>
      </c>
      <c r="F65" s="43" t="s">
        <v>55</v>
      </c>
      <c r="G65" s="43">
        <v>264</v>
      </c>
      <c r="H65" s="43" t="s">
        <v>55</v>
      </c>
      <c r="I65" s="43">
        <v>262</v>
      </c>
      <c r="J65" s="43" t="s">
        <v>55</v>
      </c>
      <c r="K65" s="43"/>
      <c r="L65" s="43"/>
      <c r="M65" s="52">
        <v>7.34</v>
      </c>
      <c r="N65" s="54">
        <f t="shared" si="23"/>
        <v>807.4</v>
      </c>
      <c r="O65" s="43"/>
      <c r="P65" s="45">
        <f t="shared" si="24"/>
        <v>0</v>
      </c>
      <c r="Q65" s="43"/>
      <c r="R65" s="45">
        <f t="shared" si="25"/>
        <v>0</v>
      </c>
      <c r="S65" s="44">
        <f t="shared" si="26"/>
        <v>0</v>
      </c>
      <c r="T65" s="43"/>
      <c r="U65" s="45">
        <f t="shared" si="27"/>
        <v>0</v>
      </c>
      <c r="V65" s="43"/>
      <c r="W65" s="45">
        <f t="shared" si="28"/>
        <v>0</v>
      </c>
      <c r="X65" s="44">
        <f t="shared" si="29"/>
        <v>0</v>
      </c>
      <c r="Y65" s="43"/>
      <c r="Z65" s="44">
        <f t="shared" si="30"/>
        <v>0</v>
      </c>
      <c r="AA65" s="43"/>
      <c r="AB65" s="44">
        <f t="shared" si="31"/>
        <v>0</v>
      </c>
      <c r="AC65" s="43">
        <v>3</v>
      </c>
      <c r="AD65" s="44">
        <f t="shared" si="32"/>
        <v>70</v>
      </c>
      <c r="AE65" s="43">
        <v>1</v>
      </c>
      <c r="AF65" s="44">
        <f t="shared" si="33"/>
        <v>30</v>
      </c>
      <c r="AG65" s="43"/>
      <c r="AH65" s="44">
        <f t="shared" si="34"/>
        <v>0</v>
      </c>
      <c r="AI65" s="43"/>
      <c r="AJ65" s="44">
        <f t="shared" si="35"/>
        <v>0</v>
      </c>
      <c r="AK65" s="46">
        <v>43243</v>
      </c>
      <c r="AL65" s="44">
        <f t="shared" si="36"/>
        <v>300</v>
      </c>
      <c r="AM65" s="43"/>
      <c r="AN65" s="44">
        <f t="shared" si="37"/>
        <v>0</v>
      </c>
      <c r="AO65" s="43"/>
      <c r="AP65" s="44">
        <f t="shared" si="38"/>
        <v>0</v>
      </c>
      <c r="AQ65" s="43"/>
      <c r="AR65" s="44">
        <f t="shared" si="39"/>
        <v>0</v>
      </c>
      <c r="AS65" s="43">
        <v>0</v>
      </c>
      <c r="AT65" s="44">
        <f t="shared" si="40"/>
        <v>0</v>
      </c>
      <c r="AU65" s="43"/>
      <c r="AV65" s="44">
        <f t="shared" si="41"/>
        <v>0</v>
      </c>
      <c r="AW65" s="43"/>
      <c r="AX65" s="44">
        <f t="shared" si="42"/>
        <v>0</v>
      </c>
      <c r="AY65" s="43"/>
      <c r="AZ65" s="62">
        <f t="shared" si="43"/>
        <v>0</v>
      </c>
    </row>
    <row r="66" spans="1:52">
      <c r="A66" s="42" t="s">
        <v>133</v>
      </c>
      <c r="B66" s="51">
        <f t="shared" si="22"/>
        <v>1203</v>
      </c>
      <c r="C66" s="43">
        <v>226</v>
      </c>
      <c r="D66" s="43" t="s">
        <v>55</v>
      </c>
      <c r="E66" s="43"/>
      <c r="F66" s="43"/>
      <c r="G66" s="43"/>
      <c r="H66" s="43"/>
      <c r="I66" s="43"/>
      <c r="J66" s="43"/>
      <c r="K66" s="43"/>
      <c r="L66" s="43"/>
      <c r="M66" s="52">
        <v>5</v>
      </c>
      <c r="N66" s="54">
        <f t="shared" si="23"/>
        <v>550</v>
      </c>
      <c r="O66" s="43"/>
      <c r="P66" s="45">
        <f t="shared" si="24"/>
        <v>0</v>
      </c>
      <c r="Q66" s="43"/>
      <c r="R66" s="45">
        <f t="shared" si="25"/>
        <v>0</v>
      </c>
      <c r="S66" s="44">
        <f t="shared" si="26"/>
        <v>0</v>
      </c>
      <c r="T66" s="43"/>
      <c r="U66" s="45">
        <f t="shared" si="27"/>
        <v>0</v>
      </c>
      <c r="V66" s="43"/>
      <c r="W66" s="45">
        <f t="shared" si="28"/>
        <v>0</v>
      </c>
      <c r="X66" s="44">
        <f t="shared" si="29"/>
        <v>0</v>
      </c>
      <c r="Y66" s="43"/>
      <c r="Z66" s="44">
        <f t="shared" si="30"/>
        <v>0</v>
      </c>
      <c r="AA66" s="43"/>
      <c r="AB66" s="44">
        <f t="shared" si="31"/>
        <v>0</v>
      </c>
      <c r="AC66" s="43">
        <v>3</v>
      </c>
      <c r="AD66" s="44">
        <f t="shared" si="32"/>
        <v>70</v>
      </c>
      <c r="AE66" s="43">
        <v>3</v>
      </c>
      <c r="AF66" s="44">
        <f t="shared" si="33"/>
        <v>70</v>
      </c>
      <c r="AG66" s="43">
        <v>2</v>
      </c>
      <c r="AH66" s="44">
        <f t="shared" si="34"/>
        <v>50</v>
      </c>
      <c r="AI66" s="43"/>
      <c r="AJ66" s="44">
        <f t="shared" si="35"/>
        <v>0</v>
      </c>
      <c r="AK66" s="46">
        <v>43006</v>
      </c>
      <c r="AL66" s="44">
        <f t="shared" si="36"/>
        <v>300</v>
      </c>
      <c r="AM66" s="43">
        <v>9</v>
      </c>
      <c r="AN66" s="44">
        <f t="shared" si="37"/>
        <v>63</v>
      </c>
      <c r="AO66" s="43">
        <v>2</v>
      </c>
      <c r="AP66" s="44">
        <f t="shared" si="38"/>
        <v>100</v>
      </c>
      <c r="AQ66" s="43"/>
      <c r="AR66" s="44">
        <f t="shared" si="39"/>
        <v>0</v>
      </c>
      <c r="AS66" s="43">
        <v>0</v>
      </c>
      <c r="AT66" s="44">
        <f t="shared" si="40"/>
        <v>0</v>
      </c>
      <c r="AU66" s="43"/>
      <c r="AV66" s="44">
        <f t="shared" si="41"/>
        <v>0</v>
      </c>
      <c r="AW66" s="43"/>
      <c r="AX66" s="44">
        <f t="shared" si="42"/>
        <v>0</v>
      </c>
      <c r="AY66" s="43"/>
      <c r="AZ66" s="62">
        <f t="shared" si="43"/>
        <v>0</v>
      </c>
    </row>
    <row r="67" spans="1:52">
      <c r="A67" s="42" t="s">
        <v>90</v>
      </c>
      <c r="B67" s="51">
        <f t="shared" si="22"/>
        <v>1202</v>
      </c>
      <c r="C67" s="43">
        <v>207</v>
      </c>
      <c r="D67" s="43" t="s">
        <v>55</v>
      </c>
      <c r="E67" s="43">
        <v>206</v>
      </c>
      <c r="F67" s="43" t="s">
        <v>55</v>
      </c>
      <c r="G67" s="43">
        <v>205</v>
      </c>
      <c r="H67" s="43" t="s">
        <v>55</v>
      </c>
      <c r="I67" s="43">
        <v>202</v>
      </c>
      <c r="J67" s="43" t="s">
        <v>88</v>
      </c>
      <c r="K67" s="43"/>
      <c r="L67" s="43"/>
      <c r="M67" s="52">
        <v>7.2</v>
      </c>
      <c r="N67" s="54">
        <f t="shared" si="23"/>
        <v>792</v>
      </c>
      <c r="O67" s="43"/>
      <c r="P67" s="45">
        <f t="shared" si="24"/>
        <v>0</v>
      </c>
      <c r="Q67" s="43"/>
      <c r="R67" s="45">
        <f t="shared" si="25"/>
        <v>0</v>
      </c>
      <c r="S67" s="44">
        <f t="shared" si="26"/>
        <v>0</v>
      </c>
      <c r="T67" s="43"/>
      <c r="U67" s="45">
        <f t="shared" si="27"/>
        <v>0</v>
      </c>
      <c r="V67" s="43"/>
      <c r="W67" s="45">
        <f t="shared" si="28"/>
        <v>0</v>
      </c>
      <c r="X67" s="44">
        <f t="shared" si="29"/>
        <v>0</v>
      </c>
      <c r="Y67" s="43"/>
      <c r="Z67" s="44">
        <f t="shared" si="30"/>
        <v>0</v>
      </c>
      <c r="AA67" s="43"/>
      <c r="AB67" s="44">
        <f t="shared" si="31"/>
        <v>0</v>
      </c>
      <c r="AC67" s="43">
        <v>1</v>
      </c>
      <c r="AD67" s="44">
        <f t="shared" si="32"/>
        <v>30</v>
      </c>
      <c r="AE67" s="43">
        <v>1</v>
      </c>
      <c r="AF67" s="44">
        <f t="shared" si="33"/>
        <v>30</v>
      </c>
      <c r="AG67" s="43"/>
      <c r="AH67" s="44">
        <f t="shared" si="34"/>
        <v>0</v>
      </c>
      <c r="AI67" s="43"/>
      <c r="AJ67" s="44">
        <f t="shared" si="35"/>
        <v>0</v>
      </c>
      <c r="AK67" s="46">
        <v>43236</v>
      </c>
      <c r="AL67" s="44">
        <f t="shared" si="36"/>
        <v>300</v>
      </c>
      <c r="AM67" s="43">
        <v>0</v>
      </c>
      <c r="AN67" s="44">
        <f t="shared" si="37"/>
        <v>0</v>
      </c>
      <c r="AO67" s="43">
        <v>1</v>
      </c>
      <c r="AP67" s="44">
        <f t="shared" si="38"/>
        <v>50</v>
      </c>
      <c r="AQ67" s="43"/>
      <c r="AR67" s="44">
        <f t="shared" si="39"/>
        <v>0</v>
      </c>
      <c r="AS67" s="43">
        <v>0</v>
      </c>
      <c r="AT67" s="44">
        <f t="shared" si="40"/>
        <v>0</v>
      </c>
      <c r="AU67" s="43"/>
      <c r="AV67" s="44">
        <f t="shared" si="41"/>
        <v>0</v>
      </c>
      <c r="AW67" s="43"/>
      <c r="AX67" s="44">
        <f t="shared" si="42"/>
        <v>0</v>
      </c>
      <c r="AY67" s="43"/>
      <c r="AZ67" s="62">
        <f t="shared" si="43"/>
        <v>0</v>
      </c>
    </row>
    <row r="68" spans="1:52">
      <c r="A68" s="43" t="s">
        <v>218</v>
      </c>
      <c r="B68" s="51">
        <f t="shared" ref="B68:B99" si="44">N68+S68+X68+Z68+AB68+AD68+AF68+AH68+AJ68+AL68+AN68+AP68+AR68+AT68+AV68+AX68+AZ68</f>
        <v>1194.5</v>
      </c>
      <c r="C68" s="43">
        <v>201</v>
      </c>
      <c r="D68" s="43" t="s">
        <v>55</v>
      </c>
      <c r="E68" s="43">
        <v>207</v>
      </c>
      <c r="F68" s="43" t="s">
        <v>55</v>
      </c>
      <c r="G68" s="43">
        <v>213</v>
      </c>
      <c r="H68" s="43" t="s">
        <v>55</v>
      </c>
      <c r="I68" s="43">
        <v>241</v>
      </c>
      <c r="J68" s="43" t="s">
        <v>55</v>
      </c>
      <c r="K68" s="43">
        <v>278</v>
      </c>
      <c r="L68" s="43" t="s">
        <v>55</v>
      </c>
      <c r="M68" s="52">
        <v>7.75</v>
      </c>
      <c r="N68" s="55">
        <f t="shared" ref="N68:N99" si="45">110*M68</f>
        <v>852.5</v>
      </c>
      <c r="O68" s="43"/>
      <c r="P68" s="45">
        <f t="shared" ref="P68:P99" si="46">O68*200</f>
        <v>0</v>
      </c>
      <c r="Q68" s="43"/>
      <c r="R68" s="45">
        <f t="shared" ref="R68:R99" si="47">Q68*0.3*200</f>
        <v>0</v>
      </c>
      <c r="S68" s="44">
        <f t="shared" ref="S68:S99" si="48">P68+R68</f>
        <v>0</v>
      </c>
      <c r="T68" s="43"/>
      <c r="U68" s="45">
        <f t="shared" ref="U68:U99" si="49">T68*100</f>
        <v>0</v>
      </c>
      <c r="V68" s="43"/>
      <c r="W68" s="45">
        <f t="shared" ref="W68:W99" si="50">V68*0.3*100</f>
        <v>0</v>
      </c>
      <c r="X68" s="44">
        <f t="shared" ref="X68:X99" si="51">U68+W68</f>
        <v>0</v>
      </c>
      <c r="Y68" s="43"/>
      <c r="Z68" s="44">
        <f t="shared" ref="Z68:Z99" si="52">150*Y68</f>
        <v>0</v>
      </c>
      <c r="AA68" s="43"/>
      <c r="AB68" s="44">
        <f t="shared" ref="AB68:AB99" si="53">100*AA68</f>
        <v>0</v>
      </c>
      <c r="AC68" s="43">
        <v>1</v>
      </c>
      <c r="AD68" s="44">
        <f t="shared" ref="AD68:AD99" si="54">IF(AC68=1,30,IF(AC68=2,50,IF(AC68=3,70,0)))</f>
        <v>30</v>
      </c>
      <c r="AE68" s="43"/>
      <c r="AF68" s="44">
        <f t="shared" ref="AF68:AF99" si="55">IF(AE68=1,30,IF(AE68=2,50,IF(AE68=3,70,0)))</f>
        <v>0</v>
      </c>
      <c r="AG68" s="43"/>
      <c r="AH68" s="44">
        <f t="shared" ref="AH68:AH99" si="56">IF(AG68=1,30,IF(AG68=2,50,IF(AG68=3,70,0)))</f>
        <v>0</v>
      </c>
      <c r="AI68" s="43"/>
      <c r="AJ68" s="44">
        <f t="shared" ref="AJ68:AJ99" si="57">AI68*80</f>
        <v>0</v>
      </c>
      <c r="AK68" s="46">
        <v>42815</v>
      </c>
      <c r="AL68" s="47">
        <f t="shared" ref="AL68:AL99" si="58">IF(AK68&lt;(DATE(2017,6,13)),IF(AK68&lt;(DATE(2016,12,13)),IF(AK68&lt;(DATE(2016,6,13)),0,100),200),300)</f>
        <v>200</v>
      </c>
      <c r="AM68" s="43">
        <v>16</v>
      </c>
      <c r="AN68" s="47">
        <f t="shared" ref="AN68:AN99" si="59">IF(AM68&lt;61,AM68*7,420)</f>
        <v>112</v>
      </c>
      <c r="AO68" s="43">
        <v>0</v>
      </c>
      <c r="AP68" s="44">
        <f t="shared" ref="AP68:AP99" si="60">IF(AO68&lt;7,AO68*50,300)</f>
        <v>0</v>
      </c>
      <c r="AQ68" s="43"/>
      <c r="AR68" s="44">
        <f t="shared" ref="AR68:AR99" si="61">AQ68*70</f>
        <v>0</v>
      </c>
      <c r="AS68" s="43">
        <v>0</v>
      </c>
      <c r="AT68" s="44">
        <f t="shared" ref="AT68:AT99" si="62">50*AS68</f>
        <v>0</v>
      </c>
      <c r="AU68" s="43"/>
      <c r="AV68" s="44">
        <f t="shared" ref="AV68:AV99" si="63">100*AU68</f>
        <v>0</v>
      </c>
      <c r="AW68" s="43"/>
      <c r="AX68" s="44">
        <f t="shared" ref="AX68:AX99" si="64">100*AW68</f>
        <v>0</v>
      </c>
      <c r="AY68" s="43"/>
      <c r="AZ68" s="62">
        <f t="shared" ref="AZ68:AZ99" si="65">100*AY68</f>
        <v>0</v>
      </c>
    </row>
    <row r="69" spans="1:52">
      <c r="A69" s="42" t="s">
        <v>179</v>
      </c>
      <c r="B69" s="51">
        <f t="shared" si="44"/>
        <v>1194.4000000000001</v>
      </c>
      <c r="C69" s="43">
        <v>212</v>
      </c>
      <c r="D69" s="43" t="s">
        <v>54</v>
      </c>
      <c r="E69" s="43">
        <v>219</v>
      </c>
      <c r="F69" s="43" t="s">
        <v>54</v>
      </c>
      <c r="G69" s="43">
        <v>204</v>
      </c>
      <c r="H69" s="43" t="s">
        <v>55</v>
      </c>
      <c r="I69" s="43">
        <v>213</v>
      </c>
      <c r="J69" s="43" t="s">
        <v>54</v>
      </c>
      <c r="K69" s="43">
        <v>210</v>
      </c>
      <c r="L69" s="43" t="s">
        <v>54</v>
      </c>
      <c r="M69" s="52">
        <v>7.04</v>
      </c>
      <c r="N69" s="54">
        <f t="shared" si="45"/>
        <v>774.4</v>
      </c>
      <c r="O69" s="43"/>
      <c r="P69" s="45">
        <f t="shared" si="46"/>
        <v>0</v>
      </c>
      <c r="Q69" s="43"/>
      <c r="R69" s="45">
        <f t="shared" si="47"/>
        <v>0</v>
      </c>
      <c r="S69" s="44">
        <f t="shared" si="48"/>
        <v>0</v>
      </c>
      <c r="T69" s="43"/>
      <c r="U69" s="45">
        <f t="shared" si="49"/>
        <v>0</v>
      </c>
      <c r="V69" s="43"/>
      <c r="W69" s="45">
        <f t="shared" si="50"/>
        <v>0</v>
      </c>
      <c r="X69" s="44">
        <f t="shared" si="51"/>
        <v>0</v>
      </c>
      <c r="Y69" s="43"/>
      <c r="Z69" s="44">
        <f t="shared" si="52"/>
        <v>0</v>
      </c>
      <c r="AA69" s="43"/>
      <c r="AB69" s="44">
        <f t="shared" si="53"/>
        <v>0</v>
      </c>
      <c r="AC69" s="43">
        <v>3</v>
      </c>
      <c r="AD69" s="44">
        <f t="shared" si="54"/>
        <v>70</v>
      </c>
      <c r="AE69" s="43"/>
      <c r="AF69" s="44">
        <f t="shared" si="55"/>
        <v>0</v>
      </c>
      <c r="AG69" s="43"/>
      <c r="AH69" s="44">
        <f t="shared" si="56"/>
        <v>0</v>
      </c>
      <c r="AI69" s="43"/>
      <c r="AJ69" s="44">
        <f t="shared" si="57"/>
        <v>0</v>
      </c>
      <c r="AK69" s="46">
        <v>43118</v>
      </c>
      <c r="AL69" s="44">
        <f t="shared" si="58"/>
        <v>300</v>
      </c>
      <c r="AM69" s="43"/>
      <c r="AN69" s="44">
        <f t="shared" si="59"/>
        <v>0</v>
      </c>
      <c r="AO69" s="43">
        <v>1</v>
      </c>
      <c r="AP69" s="44">
        <f t="shared" si="60"/>
        <v>50</v>
      </c>
      <c r="AQ69" s="43"/>
      <c r="AR69" s="44">
        <f t="shared" si="61"/>
        <v>0</v>
      </c>
      <c r="AS69" s="43">
        <v>0</v>
      </c>
      <c r="AT69" s="44">
        <f t="shared" si="62"/>
        <v>0</v>
      </c>
      <c r="AU69" s="43"/>
      <c r="AV69" s="44">
        <f t="shared" si="63"/>
        <v>0</v>
      </c>
      <c r="AW69" s="43"/>
      <c r="AX69" s="44">
        <f t="shared" si="64"/>
        <v>0</v>
      </c>
      <c r="AY69" s="43"/>
      <c r="AZ69" s="62">
        <f t="shared" si="65"/>
        <v>0</v>
      </c>
    </row>
    <row r="70" spans="1:52">
      <c r="A70" s="42" t="s">
        <v>59</v>
      </c>
      <c r="B70" s="51">
        <f t="shared" si="44"/>
        <v>1187.8000000000002</v>
      </c>
      <c r="C70" s="43">
        <v>201</v>
      </c>
      <c r="D70" s="43" t="s">
        <v>55</v>
      </c>
      <c r="E70" s="43">
        <v>205</v>
      </c>
      <c r="F70" s="43" t="s">
        <v>55</v>
      </c>
      <c r="G70" s="43">
        <v>209</v>
      </c>
      <c r="H70" s="43" t="s">
        <v>55</v>
      </c>
      <c r="I70" s="43">
        <v>220</v>
      </c>
      <c r="J70" s="43" t="s">
        <v>55</v>
      </c>
      <c r="K70" s="43">
        <v>206</v>
      </c>
      <c r="L70" s="43" t="s">
        <v>55</v>
      </c>
      <c r="M70" s="52">
        <v>6.98</v>
      </c>
      <c r="N70" s="54">
        <f t="shared" si="45"/>
        <v>767.80000000000007</v>
      </c>
      <c r="O70" s="43"/>
      <c r="P70" s="45">
        <f t="shared" si="46"/>
        <v>0</v>
      </c>
      <c r="Q70" s="43"/>
      <c r="R70" s="45">
        <f t="shared" si="47"/>
        <v>0</v>
      </c>
      <c r="S70" s="44">
        <f t="shared" si="48"/>
        <v>0</v>
      </c>
      <c r="T70" s="43"/>
      <c r="U70" s="45">
        <f t="shared" si="49"/>
        <v>0</v>
      </c>
      <c r="V70" s="43"/>
      <c r="W70" s="45">
        <f t="shared" si="50"/>
        <v>0</v>
      </c>
      <c r="X70" s="44">
        <f t="shared" si="51"/>
        <v>0</v>
      </c>
      <c r="Y70" s="43"/>
      <c r="Z70" s="44">
        <f t="shared" si="52"/>
        <v>0</v>
      </c>
      <c r="AA70" s="43"/>
      <c r="AB70" s="44">
        <f t="shared" si="53"/>
        <v>0</v>
      </c>
      <c r="AC70" s="43">
        <v>3</v>
      </c>
      <c r="AD70" s="44">
        <f t="shared" si="54"/>
        <v>70</v>
      </c>
      <c r="AE70" s="43">
        <v>2</v>
      </c>
      <c r="AF70" s="44">
        <f t="shared" si="55"/>
        <v>50</v>
      </c>
      <c r="AG70" s="43"/>
      <c r="AH70" s="44">
        <f t="shared" si="56"/>
        <v>0</v>
      </c>
      <c r="AI70" s="43"/>
      <c r="AJ70" s="44">
        <f t="shared" si="57"/>
        <v>0</v>
      </c>
      <c r="AK70" s="46">
        <v>43242</v>
      </c>
      <c r="AL70" s="44">
        <f t="shared" si="58"/>
        <v>300</v>
      </c>
      <c r="AM70" s="43">
        <v>0</v>
      </c>
      <c r="AN70" s="44">
        <f t="shared" si="59"/>
        <v>0</v>
      </c>
      <c r="AO70" s="43"/>
      <c r="AP70" s="44">
        <f t="shared" si="60"/>
        <v>0</v>
      </c>
      <c r="AQ70" s="43"/>
      <c r="AR70" s="44">
        <f t="shared" si="61"/>
        <v>0</v>
      </c>
      <c r="AS70" s="43">
        <v>0</v>
      </c>
      <c r="AT70" s="44">
        <f t="shared" si="62"/>
        <v>0</v>
      </c>
      <c r="AU70" s="43"/>
      <c r="AV70" s="44">
        <f t="shared" si="63"/>
        <v>0</v>
      </c>
      <c r="AW70" s="43"/>
      <c r="AX70" s="44">
        <f t="shared" si="64"/>
        <v>0</v>
      </c>
      <c r="AY70" s="43"/>
      <c r="AZ70" s="62">
        <f t="shared" si="65"/>
        <v>0</v>
      </c>
    </row>
    <row r="71" spans="1:52">
      <c r="A71" s="42" t="s">
        <v>207</v>
      </c>
      <c r="B71" s="51">
        <f t="shared" si="44"/>
        <v>1186.5999999999999</v>
      </c>
      <c r="C71" s="43">
        <v>213</v>
      </c>
      <c r="D71" s="43" t="s">
        <v>54</v>
      </c>
      <c r="E71" s="43">
        <v>210</v>
      </c>
      <c r="F71" s="43" t="s">
        <v>54</v>
      </c>
      <c r="G71" s="43">
        <v>214</v>
      </c>
      <c r="H71" s="43" t="s">
        <v>55</v>
      </c>
      <c r="I71" s="43">
        <v>218</v>
      </c>
      <c r="J71" s="43" t="s">
        <v>55</v>
      </c>
      <c r="K71" s="43">
        <v>219</v>
      </c>
      <c r="L71" s="43" t="s">
        <v>54</v>
      </c>
      <c r="M71" s="52">
        <v>7.66</v>
      </c>
      <c r="N71" s="54">
        <f t="shared" si="45"/>
        <v>842.6</v>
      </c>
      <c r="O71" s="43"/>
      <c r="P71" s="45">
        <f t="shared" si="46"/>
        <v>0</v>
      </c>
      <c r="Q71" s="43"/>
      <c r="R71" s="45">
        <f t="shared" si="47"/>
        <v>0</v>
      </c>
      <c r="S71" s="44">
        <f t="shared" si="48"/>
        <v>0</v>
      </c>
      <c r="T71" s="43"/>
      <c r="U71" s="45">
        <f t="shared" si="49"/>
        <v>0</v>
      </c>
      <c r="V71" s="43"/>
      <c r="W71" s="45">
        <f t="shared" si="50"/>
        <v>0</v>
      </c>
      <c r="X71" s="44">
        <f t="shared" si="51"/>
        <v>0</v>
      </c>
      <c r="Y71" s="43"/>
      <c r="Z71" s="44">
        <f t="shared" si="52"/>
        <v>0</v>
      </c>
      <c r="AA71" s="43"/>
      <c r="AB71" s="44">
        <f t="shared" si="53"/>
        <v>0</v>
      </c>
      <c r="AC71" s="43"/>
      <c r="AD71" s="44">
        <f t="shared" si="54"/>
        <v>0</v>
      </c>
      <c r="AE71" s="43"/>
      <c r="AF71" s="44">
        <f t="shared" si="55"/>
        <v>0</v>
      </c>
      <c r="AG71" s="43"/>
      <c r="AH71" s="44">
        <f t="shared" si="56"/>
        <v>0</v>
      </c>
      <c r="AI71" s="43"/>
      <c r="AJ71" s="44">
        <f t="shared" si="57"/>
        <v>0</v>
      </c>
      <c r="AK71" s="46">
        <v>40199</v>
      </c>
      <c r="AL71" s="44">
        <f t="shared" si="58"/>
        <v>0</v>
      </c>
      <c r="AM71" s="43">
        <v>42</v>
      </c>
      <c r="AN71" s="44">
        <f t="shared" si="59"/>
        <v>294</v>
      </c>
      <c r="AO71" s="43">
        <v>1</v>
      </c>
      <c r="AP71" s="44">
        <f t="shared" si="60"/>
        <v>50</v>
      </c>
      <c r="AQ71" s="43"/>
      <c r="AR71" s="44">
        <f t="shared" si="61"/>
        <v>0</v>
      </c>
      <c r="AS71" s="43">
        <v>0</v>
      </c>
      <c r="AT71" s="44">
        <f t="shared" si="62"/>
        <v>0</v>
      </c>
      <c r="AU71" s="43"/>
      <c r="AV71" s="44">
        <f t="shared" si="63"/>
        <v>0</v>
      </c>
      <c r="AW71" s="43"/>
      <c r="AX71" s="44">
        <f t="shared" si="64"/>
        <v>0</v>
      </c>
      <c r="AY71" s="43"/>
      <c r="AZ71" s="62">
        <f t="shared" si="65"/>
        <v>0</v>
      </c>
    </row>
    <row r="72" spans="1:52">
      <c r="A72" s="42" t="s">
        <v>79</v>
      </c>
      <c r="B72" s="51">
        <f t="shared" si="44"/>
        <v>1184.1999999999998</v>
      </c>
      <c r="C72" s="43">
        <v>209</v>
      </c>
      <c r="D72" s="43" t="s">
        <v>55</v>
      </c>
      <c r="E72" s="43">
        <v>220</v>
      </c>
      <c r="F72" s="43" t="s">
        <v>55</v>
      </c>
      <c r="G72" s="43">
        <v>201</v>
      </c>
      <c r="H72" s="43" t="s">
        <v>55</v>
      </c>
      <c r="I72" s="43">
        <v>211</v>
      </c>
      <c r="J72" s="43" t="s">
        <v>88</v>
      </c>
      <c r="K72" s="43">
        <v>213</v>
      </c>
      <c r="L72" s="43" t="s">
        <v>55</v>
      </c>
      <c r="M72" s="52">
        <v>7.22</v>
      </c>
      <c r="N72" s="54">
        <f t="shared" si="45"/>
        <v>794.19999999999993</v>
      </c>
      <c r="O72" s="43"/>
      <c r="P72" s="45">
        <f t="shared" si="46"/>
        <v>0</v>
      </c>
      <c r="Q72" s="43"/>
      <c r="R72" s="45">
        <f t="shared" si="47"/>
        <v>0</v>
      </c>
      <c r="S72" s="44">
        <f t="shared" si="48"/>
        <v>0</v>
      </c>
      <c r="T72" s="43">
        <v>2</v>
      </c>
      <c r="U72" s="45">
        <f t="shared" si="49"/>
        <v>200</v>
      </c>
      <c r="V72" s="43"/>
      <c r="W72" s="45">
        <f t="shared" si="50"/>
        <v>0</v>
      </c>
      <c r="X72" s="44">
        <f t="shared" si="51"/>
        <v>200</v>
      </c>
      <c r="Y72" s="43"/>
      <c r="Z72" s="44">
        <f t="shared" si="52"/>
        <v>0</v>
      </c>
      <c r="AA72" s="43"/>
      <c r="AB72" s="44">
        <f t="shared" si="53"/>
        <v>0</v>
      </c>
      <c r="AC72" s="43">
        <v>3</v>
      </c>
      <c r="AD72" s="44">
        <f t="shared" si="54"/>
        <v>70</v>
      </c>
      <c r="AE72" s="43">
        <v>3</v>
      </c>
      <c r="AF72" s="44">
        <f t="shared" si="55"/>
        <v>70</v>
      </c>
      <c r="AG72" s="43"/>
      <c r="AH72" s="44">
        <f t="shared" si="56"/>
        <v>0</v>
      </c>
      <c r="AI72" s="43"/>
      <c r="AJ72" s="44">
        <f t="shared" si="57"/>
        <v>0</v>
      </c>
      <c r="AK72" s="46">
        <v>42453</v>
      </c>
      <c r="AL72" s="44">
        <f t="shared" si="58"/>
        <v>0</v>
      </c>
      <c r="AM72" s="43">
        <v>0</v>
      </c>
      <c r="AN72" s="44">
        <f t="shared" si="59"/>
        <v>0</v>
      </c>
      <c r="AO72" s="43">
        <v>1</v>
      </c>
      <c r="AP72" s="44">
        <f t="shared" si="60"/>
        <v>50</v>
      </c>
      <c r="AQ72" s="43"/>
      <c r="AR72" s="44">
        <f t="shared" si="61"/>
        <v>0</v>
      </c>
      <c r="AS72" s="43">
        <v>0</v>
      </c>
      <c r="AT72" s="44">
        <f t="shared" si="62"/>
        <v>0</v>
      </c>
      <c r="AU72" s="43"/>
      <c r="AV72" s="44">
        <f t="shared" si="63"/>
        <v>0</v>
      </c>
      <c r="AW72" s="43"/>
      <c r="AX72" s="44">
        <f t="shared" si="64"/>
        <v>0</v>
      </c>
      <c r="AY72" s="43"/>
      <c r="AZ72" s="62">
        <f t="shared" si="65"/>
        <v>0</v>
      </c>
    </row>
    <row r="73" spans="1:52">
      <c r="A73" s="42" t="s">
        <v>73</v>
      </c>
      <c r="B73" s="51">
        <f t="shared" si="44"/>
        <v>1182.0999999999999</v>
      </c>
      <c r="C73" s="43">
        <v>251</v>
      </c>
      <c r="D73" s="43" t="s">
        <v>55</v>
      </c>
      <c r="E73" s="43"/>
      <c r="F73" s="43"/>
      <c r="G73" s="43"/>
      <c r="H73" s="43"/>
      <c r="I73" s="43"/>
      <c r="J73" s="43"/>
      <c r="K73" s="43"/>
      <c r="L73" s="43"/>
      <c r="M73" s="52">
        <v>7.11</v>
      </c>
      <c r="N73" s="54">
        <f t="shared" si="45"/>
        <v>782.1</v>
      </c>
      <c r="O73" s="43"/>
      <c r="P73" s="45">
        <f t="shared" si="46"/>
        <v>0</v>
      </c>
      <c r="Q73" s="43"/>
      <c r="R73" s="45">
        <f t="shared" si="47"/>
        <v>0</v>
      </c>
      <c r="S73" s="44">
        <f t="shared" si="48"/>
        <v>0</v>
      </c>
      <c r="T73" s="43"/>
      <c r="U73" s="45">
        <f t="shared" si="49"/>
        <v>0</v>
      </c>
      <c r="V73" s="43"/>
      <c r="W73" s="45">
        <f t="shared" si="50"/>
        <v>0</v>
      </c>
      <c r="X73" s="44">
        <f t="shared" si="51"/>
        <v>0</v>
      </c>
      <c r="Y73" s="43"/>
      <c r="Z73" s="44">
        <f t="shared" si="52"/>
        <v>0</v>
      </c>
      <c r="AA73" s="43"/>
      <c r="AB73" s="44">
        <f t="shared" si="53"/>
        <v>0</v>
      </c>
      <c r="AC73" s="43"/>
      <c r="AD73" s="44">
        <f t="shared" si="54"/>
        <v>0</v>
      </c>
      <c r="AE73" s="43"/>
      <c r="AF73" s="44">
        <f t="shared" si="55"/>
        <v>0</v>
      </c>
      <c r="AG73" s="43"/>
      <c r="AH73" s="44">
        <f t="shared" si="56"/>
        <v>0</v>
      </c>
      <c r="AI73" s="43"/>
      <c r="AJ73" s="44">
        <f t="shared" si="57"/>
        <v>0</v>
      </c>
      <c r="AK73" s="46">
        <v>43236</v>
      </c>
      <c r="AL73" s="44">
        <f t="shared" si="58"/>
        <v>300</v>
      </c>
      <c r="AM73" s="43">
        <v>0</v>
      </c>
      <c r="AN73" s="44">
        <f t="shared" si="59"/>
        <v>0</v>
      </c>
      <c r="AO73" s="43">
        <v>2</v>
      </c>
      <c r="AP73" s="44">
        <f t="shared" si="60"/>
        <v>100</v>
      </c>
      <c r="AQ73" s="43"/>
      <c r="AR73" s="44">
        <f t="shared" si="61"/>
        <v>0</v>
      </c>
      <c r="AS73" s="43">
        <v>0</v>
      </c>
      <c r="AT73" s="44">
        <f t="shared" si="62"/>
        <v>0</v>
      </c>
      <c r="AU73" s="43"/>
      <c r="AV73" s="44">
        <f t="shared" si="63"/>
        <v>0</v>
      </c>
      <c r="AW73" s="43"/>
      <c r="AX73" s="44">
        <f t="shared" si="64"/>
        <v>0</v>
      </c>
      <c r="AY73" s="43"/>
      <c r="AZ73" s="62">
        <f t="shared" si="65"/>
        <v>0</v>
      </c>
    </row>
    <row r="74" spans="1:52">
      <c r="A74" s="42" t="s">
        <v>206</v>
      </c>
      <c r="B74" s="51">
        <f t="shared" si="44"/>
        <v>1182</v>
      </c>
      <c r="C74" s="43">
        <v>209</v>
      </c>
      <c r="D74" s="43" t="s">
        <v>54</v>
      </c>
      <c r="E74" s="43">
        <v>201</v>
      </c>
      <c r="F74" s="43" t="s">
        <v>54</v>
      </c>
      <c r="G74" s="43">
        <v>220</v>
      </c>
      <c r="H74" s="43" t="s">
        <v>54</v>
      </c>
      <c r="I74" s="43">
        <v>202</v>
      </c>
      <c r="J74" s="43" t="s">
        <v>55</v>
      </c>
      <c r="K74" s="43">
        <v>205</v>
      </c>
      <c r="L74" s="43" t="s">
        <v>55</v>
      </c>
      <c r="M74" s="52">
        <v>7.1</v>
      </c>
      <c r="N74" s="54">
        <f t="shared" si="45"/>
        <v>781</v>
      </c>
      <c r="O74" s="43"/>
      <c r="P74" s="45">
        <f t="shared" si="46"/>
        <v>0</v>
      </c>
      <c r="Q74" s="43"/>
      <c r="R74" s="45">
        <f t="shared" si="47"/>
        <v>0</v>
      </c>
      <c r="S74" s="44">
        <f t="shared" si="48"/>
        <v>0</v>
      </c>
      <c r="T74" s="43"/>
      <c r="U74" s="45">
        <f t="shared" si="49"/>
        <v>0</v>
      </c>
      <c r="V74" s="43"/>
      <c r="W74" s="45">
        <f t="shared" si="50"/>
        <v>0</v>
      </c>
      <c r="X74" s="44">
        <f t="shared" si="51"/>
        <v>0</v>
      </c>
      <c r="Y74" s="43"/>
      <c r="Z74" s="44">
        <f t="shared" si="52"/>
        <v>0</v>
      </c>
      <c r="AA74" s="43"/>
      <c r="AB74" s="44">
        <f t="shared" si="53"/>
        <v>0</v>
      </c>
      <c r="AC74" s="43">
        <v>3</v>
      </c>
      <c r="AD74" s="44">
        <f t="shared" si="54"/>
        <v>70</v>
      </c>
      <c r="AE74" s="43"/>
      <c r="AF74" s="44">
        <f t="shared" si="55"/>
        <v>0</v>
      </c>
      <c r="AG74" s="43"/>
      <c r="AH74" s="44">
        <f t="shared" si="56"/>
        <v>0</v>
      </c>
      <c r="AI74" s="43"/>
      <c r="AJ74" s="44">
        <f t="shared" si="57"/>
        <v>0</v>
      </c>
      <c r="AK74" s="46">
        <v>42212</v>
      </c>
      <c r="AL74" s="44">
        <f t="shared" si="58"/>
        <v>0</v>
      </c>
      <c r="AM74" s="43">
        <v>33</v>
      </c>
      <c r="AN74" s="44">
        <f t="shared" si="59"/>
        <v>231</v>
      </c>
      <c r="AO74" s="43">
        <v>2</v>
      </c>
      <c r="AP74" s="44">
        <f t="shared" si="60"/>
        <v>100</v>
      </c>
      <c r="AQ74" s="43"/>
      <c r="AR74" s="44">
        <f t="shared" si="61"/>
        <v>0</v>
      </c>
      <c r="AS74" s="43">
        <v>0</v>
      </c>
      <c r="AT74" s="44">
        <f t="shared" si="62"/>
        <v>0</v>
      </c>
      <c r="AU74" s="43"/>
      <c r="AV74" s="44">
        <f t="shared" si="63"/>
        <v>0</v>
      </c>
      <c r="AW74" s="43"/>
      <c r="AX74" s="44">
        <f t="shared" si="64"/>
        <v>0</v>
      </c>
      <c r="AY74" s="43"/>
      <c r="AZ74" s="62">
        <f t="shared" si="65"/>
        <v>0</v>
      </c>
    </row>
    <row r="75" spans="1:52">
      <c r="A75" s="42" t="s">
        <v>85</v>
      </c>
      <c r="B75" s="51">
        <f t="shared" si="44"/>
        <v>1176.4000000000001</v>
      </c>
      <c r="C75" s="43">
        <v>276</v>
      </c>
      <c r="D75" s="43" t="s">
        <v>54</v>
      </c>
      <c r="E75" s="43"/>
      <c r="F75" s="43"/>
      <c r="G75" s="43"/>
      <c r="H75" s="43"/>
      <c r="I75" s="43"/>
      <c r="J75" s="43"/>
      <c r="K75" s="43"/>
      <c r="L75" s="43"/>
      <c r="M75" s="52">
        <v>7.24</v>
      </c>
      <c r="N75" s="54">
        <f t="shared" si="45"/>
        <v>796.4</v>
      </c>
      <c r="O75" s="43"/>
      <c r="P75" s="45">
        <f t="shared" si="46"/>
        <v>0</v>
      </c>
      <c r="Q75" s="43"/>
      <c r="R75" s="45">
        <f t="shared" si="47"/>
        <v>0</v>
      </c>
      <c r="S75" s="44">
        <f t="shared" si="48"/>
        <v>0</v>
      </c>
      <c r="T75" s="43"/>
      <c r="U75" s="45">
        <f t="shared" si="49"/>
        <v>0</v>
      </c>
      <c r="V75" s="43"/>
      <c r="W75" s="45">
        <f t="shared" si="50"/>
        <v>0</v>
      </c>
      <c r="X75" s="44">
        <f t="shared" si="51"/>
        <v>0</v>
      </c>
      <c r="Y75" s="43"/>
      <c r="Z75" s="44">
        <f t="shared" si="52"/>
        <v>0</v>
      </c>
      <c r="AA75" s="43"/>
      <c r="AB75" s="44">
        <f t="shared" si="53"/>
        <v>0</v>
      </c>
      <c r="AC75" s="43">
        <v>1</v>
      </c>
      <c r="AD75" s="44">
        <f t="shared" si="54"/>
        <v>30</v>
      </c>
      <c r="AE75" s="43"/>
      <c r="AF75" s="44">
        <f t="shared" si="55"/>
        <v>0</v>
      </c>
      <c r="AG75" s="43"/>
      <c r="AH75" s="44">
        <f t="shared" si="56"/>
        <v>0</v>
      </c>
      <c r="AI75" s="43"/>
      <c r="AJ75" s="44">
        <f t="shared" si="57"/>
        <v>0</v>
      </c>
      <c r="AK75" s="46">
        <v>43251</v>
      </c>
      <c r="AL75" s="44">
        <f t="shared" si="58"/>
        <v>300</v>
      </c>
      <c r="AM75" s="43">
        <v>0</v>
      </c>
      <c r="AN75" s="44">
        <f t="shared" si="59"/>
        <v>0</v>
      </c>
      <c r="AO75" s="43">
        <v>1</v>
      </c>
      <c r="AP75" s="44">
        <f t="shared" si="60"/>
        <v>50</v>
      </c>
      <c r="AQ75" s="43"/>
      <c r="AR75" s="44">
        <f t="shared" si="61"/>
        <v>0</v>
      </c>
      <c r="AS75" s="43">
        <v>0</v>
      </c>
      <c r="AT75" s="44">
        <f t="shared" si="62"/>
        <v>0</v>
      </c>
      <c r="AU75" s="43"/>
      <c r="AV75" s="44">
        <f t="shared" si="63"/>
        <v>0</v>
      </c>
      <c r="AW75" s="43"/>
      <c r="AX75" s="44">
        <f t="shared" si="64"/>
        <v>0</v>
      </c>
      <c r="AY75" s="43"/>
      <c r="AZ75" s="62">
        <f t="shared" si="65"/>
        <v>0</v>
      </c>
    </row>
    <row r="76" spans="1:52">
      <c r="A76" s="42" t="s">
        <v>126</v>
      </c>
      <c r="B76" s="51">
        <f t="shared" si="44"/>
        <v>1171</v>
      </c>
      <c r="C76" s="43">
        <v>206</v>
      </c>
      <c r="D76" s="43" t="s">
        <v>55</v>
      </c>
      <c r="E76" s="43">
        <v>207</v>
      </c>
      <c r="F76" s="43" t="s">
        <v>55</v>
      </c>
      <c r="G76" s="43">
        <v>205</v>
      </c>
      <c r="H76" s="43" t="s">
        <v>55</v>
      </c>
      <c r="I76" s="43">
        <v>201</v>
      </c>
      <c r="J76" s="43" t="s">
        <v>55</v>
      </c>
      <c r="K76" s="43">
        <v>208</v>
      </c>
      <c r="L76" s="43" t="s">
        <v>55</v>
      </c>
      <c r="M76" s="52">
        <v>6.5</v>
      </c>
      <c r="N76" s="54">
        <f t="shared" si="45"/>
        <v>715</v>
      </c>
      <c r="O76" s="43"/>
      <c r="P76" s="45">
        <f t="shared" si="46"/>
        <v>0</v>
      </c>
      <c r="Q76" s="43"/>
      <c r="R76" s="45">
        <f t="shared" si="47"/>
        <v>0</v>
      </c>
      <c r="S76" s="44">
        <f t="shared" si="48"/>
        <v>0</v>
      </c>
      <c r="T76" s="43"/>
      <c r="U76" s="45">
        <f t="shared" si="49"/>
        <v>0</v>
      </c>
      <c r="V76" s="43"/>
      <c r="W76" s="45">
        <f t="shared" si="50"/>
        <v>0</v>
      </c>
      <c r="X76" s="44">
        <f t="shared" si="51"/>
        <v>0</v>
      </c>
      <c r="Y76" s="43"/>
      <c r="Z76" s="44">
        <f t="shared" si="52"/>
        <v>0</v>
      </c>
      <c r="AA76" s="43"/>
      <c r="AB76" s="44">
        <f t="shared" si="53"/>
        <v>0</v>
      </c>
      <c r="AC76" s="43"/>
      <c r="AD76" s="44">
        <f t="shared" si="54"/>
        <v>0</v>
      </c>
      <c r="AE76" s="43"/>
      <c r="AF76" s="44">
        <f t="shared" si="55"/>
        <v>0</v>
      </c>
      <c r="AG76" s="43"/>
      <c r="AH76" s="44">
        <f t="shared" si="56"/>
        <v>0</v>
      </c>
      <c r="AI76" s="43"/>
      <c r="AJ76" s="44">
        <f t="shared" si="57"/>
        <v>0</v>
      </c>
      <c r="AK76" s="46">
        <v>41179</v>
      </c>
      <c r="AL76" s="44">
        <f t="shared" si="58"/>
        <v>0</v>
      </c>
      <c r="AM76" s="43">
        <v>58</v>
      </c>
      <c r="AN76" s="44">
        <f t="shared" si="59"/>
        <v>406</v>
      </c>
      <c r="AO76" s="43">
        <v>1</v>
      </c>
      <c r="AP76" s="44">
        <f t="shared" si="60"/>
        <v>50</v>
      </c>
      <c r="AQ76" s="43"/>
      <c r="AR76" s="44">
        <f t="shared" si="61"/>
        <v>0</v>
      </c>
      <c r="AS76" s="43">
        <v>0</v>
      </c>
      <c r="AT76" s="44">
        <f t="shared" si="62"/>
        <v>0</v>
      </c>
      <c r="AU76" s="43"/>
      <c r="AV76" s="44">
        <f t="shared" si="63"/>
        <v>0</v>
      </c>
      <c r="AW76" s="43"/>
      <c r="AX76" s="44">
        <f t="shared" si="64"/>
        <v>0</v>
      </c>
      <c r="AY76" s="43"/>
      <c r="AZ76" s="62">
        <f t="shared" si="65"/>
        <v>0</v>
      </c>
    </row>
    <row r="77" spans="1:52">
      <c r="A77" s="42" t="s">
        <v>192</v>
      </c>
      <c r="B77" s="51">
        <f t="shared" si="44"/>
        <v>1170.2</v>
      </c>
      <c r="C77" s="43">
        <v>278</v>
      </c>
      <c r="D77" s="43" t="s">
        <v>54</v>
      </c>
      <c r="E77" s="43">
        <v>279</v>
      </c>
      <c r="F77" s="43" t="s">
        <v>54</v>
      </c>
      <c r="G77" s="43"/>
      <c r="H77" s="43"/>
      <c r="I77" s="43"/>
      <c r="J77" s="43"/>
      <c r="K77" s="43"/>
      <c r="L77" s="43"/>
      <c r="M77" s="52">
        <v>7.42</v>
      </c>
      <c r="N77" s="54">
        <f t="shared" si="45"/>
        <v>816.2</v>
      </c>
      <c r="O77" s="43"/>
      <c r="P77" s="45">
        <f t="shared" si="46"/>
        <v>0</v>
      </c>
      <c r="Q77" s="43"/>
      <c r="R77" s="45">
        <f t="shared" si="47"/>
        <v>0</v>
      </c>
      <c r="S77" s="44">
        <f t="shared" si="48"/>
        <v>0</v>
      </c>
      <c r="T77" s="43"/>
      <c r="U77" s="45">
        <f t="shared" si="49"/>
        <v>0</v>
      </c>
      <c r="V77" s="43"/>
      <c r="W77" s="45">
        <f t="shared" si="50"/>
        <v>0</v>
      </c>
      <c r="X77" s="44">
        <f t="shared" si="51"/>
        <v>0</v>
      </c>
      <c r="Y77" s="43"/>
      <c r="Z77" s="44">
        <f t="shared" si="52"/>
        <v>0</v>
      </c>
      <c r="AA77" s="43"/>
      <c r="AB77" s="44">
        <f t="shared" si="53"/>
        <v>0</v>
      </c>
      <c r="AC77" s="43"/>
      <c r="AD77" s="44">
        <f t="shared" si="54"/>
        <v>0</v>
      </c>
      <c r="AE77" s="43"/>
      <c r="AF77" s="44">
        <f t="shared" si="55"/>
        <v>0</v>
      </c>
      <c r="AG77" s="43"/>
      <c r="AH77" s="44">
        <f t="shared" si="56"/>
        <v>0</v>
      </c>
      <c r="AI77" s="43"/>
      <c r="AJ77" s="44">
        <f t="shared" si="57"/>
        <v>0</v>
      </c>
      <c r="AK77" s="46">
        <v>42447</v>
      </c>
      <c r="AL77" s="44">
        <f t="shared" si="58"/>
        <v>0</v>
      </c>
      <c r="AM77" s="43">
        <v>22</v>
      </c>
      <c r="AN77" s="44">
        <f t="shared" si="59"/>
        <v>154</v>
      </c>
      <c r="AO77" s="43">
        <v>4</v>
      </c>
      <c r="AP77" s="44">
        <f t="shared" si="60"/>
        <v>200</v>
      </c>
      <c r="AQ77" s="43"/>
      <c r="AR77" s="44">
        <f t="shared" si="61"/>
        <v>0</v>
      </c>
      <c r="AS77" s="43">
        <v>0</v>
      </c>
      <c r="AT77" s="44">
        <f t="shared" si="62"/>
        <v>0</v>
      </c>
      <c r="AU77" s="43"/>
      <c r="AV77" s="44">
        <f t="shared" si="63"/>
        <v>0</v>
      </c>
      <c r="AW77" s="43"/>
      <c r="AX77" s="44">
        <f t="shared" si="64"/>
        <v>0</v>
      </c>
      <c r="AY77" s="43"/>
      <c r="AZ77" s="62">
        <f t="shared" si="65"/>
        <v>0</v>
      </c>
    </row>
    <row r="78" spans="1:52">
      <c r="A78" s="42" t="s">
        <v>210</v>
      </c>
      <c r="B78" s="51">
        <f t="shared" si="44"/>
        <v>1163.5999999999999</v>
      </c>
      <c r="C78" s="43">
        <v>241</v>
      </c>
      <c r="D78" s="43" t="s">
        <v>55</v>
      </c>
      <c r="E78" s="43">
        <v>245</v>
      </c>
      <c r="F78" s="43" t="s">
        <v>55</v>
      </c>
      <c r="G78" s="43">
        <v>239</v>
      </c>
      <c r="H78" s="43" t="s">
        <v>55</v>
      </c>
      <c r="I78" s="43">
        <v>238</v>
      </c>
      <c r="J78" s="43" t="s">
        <v>55</v>
      </c>
      <c r="K78" s="43"/>
      <c r="L78" s="43"/>
      <c r="M78" s="52">
        <v>6.76</v>
      </c>
      <c r="N78" s="54">
        <f t="shared" si="45"/>
        <v>743.6</v>
      </c>
      <c r="O78" s="43"/>
      <c r="P78" s="45">
        <f t="shared" si="46"/>
        <v>0</v>
      </c>
      <c r="Q78" s="43"/>
      <c r="R78" s="45">
        <f t="shared" si="47"/>
        <v>0</v>
      </c>
      <c r="S78" s="44">
        <f t="shared" si="48"/>
        <v>0</v>
      </c>
      <c r="T78" s="43"/>
      <c r="U78" s="45">
        <f t="shared" si="49"/>
        <v>0</v>
      </c>
      <c r="V78" s="43"/>
      <c r="W78" s="45">
        <f t="shared" si="50"/>
        <v>0</v>
      </c>
      <c r="X78" s="44">
        <f t="shared" si="51"/>
        <v>0</v>
      </c>
      <c r="Y78" s="43"/>
      <c r="Z78" s="44">
        <f t="shared" si="52"/>
        <v>0</v>
      </c>
      <c r="AA78" s="43"/>
      <c r="AB78" s="44">
        <f t="shared" si="53"/>
        <v>0</v>
      </c>
      <c r="AC78" s="43"/>
      <c r="AD78" s="44">
        <f t="shared" si="54"/>
        <v>0</v>
      </c>
      <c r="AE78" s="43"/>
      <c r="AF78" s="44">
        <f t="shared" si="55"/>
        <v>0</v>
      </c>
      <c r="AG78" s="43"/>
      <c r="AH78" s="44">
        <f t="shared" si="56"/>
        <v>0</v>
      </c>
      <c r="AI78" s="43"/>
      <c r="AJ78" s="44">
        <f t="shared" si="57"/>
        <v>0</v>
      </c>
      <c r="AK78" s="46">
        <v>40613</v>
      </c>
      <c r="AL78" s="44">
        <f t="shared" si="58"/>
        <v>0</v>
      </c>
      <c r="AM78" s="43">
        <v>60</v>
      </c>
      <c r="AN78" s="44">
        <f t="shared" si="59"/>
        <v>420</v>
      </c>
      <c r="AO78" s="43"/>
      <c r="AP78" s="44">
        <f t="shared" si="60"/>
        <v>0</v>
      </c>
      <c r="AQ78" s="43"/>
      <c r="AR78" s="44">
        <f t="shared" si="61"/>
        <v>0</v>
      </c>
      <c r="AS78" s="43">
        <v>0</v>
      </c>
      <c r="AT78" s="44">
        <f t="shared" si="62"/>
        <v>0</v>
      </c>
      <c r="AU78" s="43"/>
      <c r="AV78" s="44">
        <f t="shared" si="63"/>
        <v>0</v>
      </c>
      <c r="AW78" s="43"/>
      <c r="AX78" s="44">
        <f t="shared" si="64"/>
        <v>0</v>
      </c>
      <c r="AY78" s="43"/>
      <c r="AZ78" s="62">
        <f t="shared" si="65"/>
        <v>0</v>
      </c>
    </row>
    <row r="79" spans="1:52">
      <c r="A79" s="42" t="s">
        <v>81</v>
      </c>
      <c r="B79" s="51">
        <f t="shared" si="44"/>
        <v>1161.2</v>
      </c>
      <c r="C79" s="43">
        <v>245</v>
      </c>
      <c r="D79" s="43" t="s">
        <v>54</v>
      </c>
      <c r="E79" s="43">
        <v>241</v>
      </c>
      <c r="F79" s="43" t="s">
        <v>54</v>
      </c>
      <c r="G79" s="43">
        <v>238</v>
      </c>
      <c r="H79" s="43" t="s">
        <v>54</v>
      </c>
      <c r="I79" s="43">
        <v>239</v>
      </c>
      <c r="J79" s="43" t="s">
        <v>54</v>
      </c>
      <c r="K79" s="43"/>
      <c r="L79" s="43"/>
      <c r="M79" s="52">
        <v>5.92</v>
      </c>
      <c r="N79" s="54">
        <f t="shared" si="45"/>
        <v>651.20000000000005</v>
      </c>
      <c r="O79" s="43"/>
      <c r="P79" s="45">
        <f t="shared" si="46"/>
        <v>0</v>
      </c>
      <c r="Q79" s="43"/>
      <c r="R79" s="45">
        <f t="shared" si="47"/>
        <v>0</v>
      </c>
      <c r="S79" s="44">
        <f t="shared" si="48"/>
        <v>0</v>
      </c>
      <c r="T79" s="43"/>
      <c r="U79" s="45">
        <f t="shared" si="49"/>
        <v>0</v>
      </c>
      <c r="V79" s="43"/>
      <c r="W79" s="45">
        <f t="shared" si="50"/>
        <v>0</v>
      </c>
      <c r="X79" s="44">
        <f t="shared" si="51"/>
        <v>0</v>
      </c>
      <c r="Y79" s="43"/>
      <c r="Z79" s="44">
        <f t="shared" si="52"/>
        <v>0</v>
      </c>
      <c r="AA79" s="43"/>
      <c r="AB79" s="44">
        <f t="shared" si="53"/>
        <v>0</v>
      </c>
      <c r="AC79" s="43">
        <v>1</v>
      </c>
      <c r="AD79" s="44">
        <f t="shared" si="54"/>
        <v>30</v>
      </c>
      <c r="AE79" s="43"/>
      <c r="AF79" s="44">
        <f t="shared" si="55"/>
        <v>0</v>
      </c>
      <c r="AG79" s="43"/>
      <c r="AH79" s="44">
        <f t="shared" si="56"/>
        <v>0</v>
      </c>
      <c r="AI79" s="43">
        <v>1</v>
      </c>
      <c r="AJ79" s="44">
        <f t="shared" si="57"/>
        <v>80</v>
      </c>
      <c r="AK79" s="46">
        <v>43175</v>
      </c>
      <c r="AL79" s="44">
        <f t="shared" si="58"/>
        <v>300</v>
      </c>
      <c r="AM79" s="43">
        <v>0</v>
      </c>
      <c r="AN79" s="44">
        <f t="shared" si="59"/>
        <v>0</v>
      </c>
      <c r="AO79" s="43">
        <v>2</v>
      </c>
      <c r="AP79" s="44">
        <f t="shared" si="60"/>
        <v>100</v>
      </c>
      <c r="AQ79" s="43"/>
      <c r="AR79" s="44">
        <f t="shared" si="61"/>
        <v>0</v>
      </c>
      <c r="AS79" s="43">
        <v>0</v>
      </c>
      <c r="AT79" s="44">
        <f t="shared" si="62"/>
        <v>0</v>
      </c>
      <c r="AU79" s="43"/>
      <c r="AV79" s="44">
        <f t="shared" si="63"/>
        <v>0</v>
      </c>
      <c r="AW79" s="43"/>
      <c r="AX79" s="44">
        <f t="shared" si="64"/>
        <v>0</v>
      </c>
      <c r="AY79" s="43"/>
      <c r="AZ79" s="62">
        <f t="shared" si="65"/>
        <v>0</v>
      </c>
    </row>
    <row r="80" spans="1:52">
      <c r="A80" s="42" t="s">
        <v>198</v>
      </c>
      <c r="B80" s="51">
        <f t="shared" si="44"/>
        <v>1156.4000000000001</v>
      </c>
      <c r="C80" s="43">
        <v>267</v>
      </c>
      <c r="D80" s="43" t="s">
        <v>54</v>
      </c>
      <c r="E80" s="43"/>
      <c r="F80" s="43"/>
      <c r="G80" s="43"/>
      <c r="H80" s="43"/>
      <c r="I80" s="43"/>
      <c r="J80" s="43"/>
      <c r="K80" s="43"/>
      <c r="L80" s="43"/>
      <c r="M80" s="52">
        <v>6.24</v>
      </c>
      <c r="N80" s="54">
        <f t="shared" si="45"/>
        <v>686.4</v>
      </c>
      <c r="O80" s="43"/>
      <c r="P80" s="45">
        <f t="shared" si="46"/>
        <v>0</v>
      </c>
      <c r="Q80" s="43"/>
      <c r="R80" s="45">
        <f t="shared" si="47"/>
        <v>0</v>
      </c>
      <c r="S80" s="44">
        <f t="shared" si="48"/>
        <v>0</v>
      </c>
      <c r="T80" s="43"/>
      <c r="U80" s="45">
        <f t="shared" si="49"/>
        <v>0</v>
      </c>
      <c r="V80" s="43"/>
      <c r="W80" s="45">
        <f t="shared" si="50"/>
        <v>0</v>
      </c>
      <c r="X80" s="44">
        <f t="shared" si="51"/>
        <v>0</v>
      </c>
      <c r="Y80" s="43"/>
      <c r="Z80" s="44">
        <f t="shared" si="52"/>
        <v>0</v>
      </c>
      <c r="AA80" s="43"/>
      <c r="AB80" s="44">
        <f t="shared" si="53"/>
        <v>0</v>
      </c>
      <c r="AC80" s="43"/>
      <c r="AD80" s="44">
        <f t="shared" si="54"/>
        <v>0</v>
      </c>
      <c r="AE80" s="43"/>
      <c r="AF80" s="44">
        <f t="shared" si="55"/>
        <v>0</v>
      </c>
      <c r="AG80" s="43"/>
      <c r="AH80" s="44">
        <f t="shared" si="56"/>
        <v>0</v>
      </c>
      <c r="AI80" s="43"/>
      <c r="AJ80" s="44">
        <f t="shared" si="57"/>
        <v>0</v>
      </c>
      <c r="AK80" s="46">
        <v>34347</v>
      </c>
      <c r="AL80" s="44">
        <f t="shared" si="58"/>
        <v>0</v>
      </c>
      <c r="AM80" s="43">
        <v>60</v>
      </c>
      <c r="AN80" s="44">
        <f t="shared" si="59"/>
        <v>420</v>
      </c>
      <c r="AO80" s="43">
        <v>1</v>
      </c>
      <c r="AP80" s="44">
        <f t="shared" si="60"/>
        <v>50</v>
      </c>
      <c r="AQ80" s="43"/>
      <c r="AR80" s="44">
        <f t="shared" si="61"/>
        <v>0</v>
      </c>
      <c r="AS80" s="43">
        <v>0</v>
      </c>
      <c r="AT80" s="44">
        <f t="shared" si="62"/>
        <v>0</v>
      </c>
      <c r="AU80" s="43"/>
      <c r="AV80" s="44">
        <f t="shared" si="63"/>
        <v>0</v>
      </c>
      <c r="AW80" s="43"/>
      <c r="AX80" s="44">
        <f t="shared" si="64"/>
        <v>0</v>
      </c>
      <c r="AY80" s="43"/>
      <c r="AZ80" s="62">
        <f t="shared" si="65"/>
        <v>0</v>
      </c>
    </row>
    <row r="81" spans="1:52">
      <c r="A81" s="42" t="s">
        <v>68</v>
      </c>
      <c r="B81" s="51">
        <f t="shared" si="44"/>
        <v>1153.9000000000001</v>
      </c>
      <c r="C81" s="43">
        <v>214</v>
      </c>
      <c r="D81" s="43" t="s">
        <v>54</v>
      </c>
      <c r="E81" s="43">
        <v>218</v>
      </c>
      <c r="F81" s="43" t="s">
        <v>54</v>
      </c>
      <c r="G81" s="43">
        <v>211</v>
      </c>
      <c r="H81" s="43" t="s">
        <v>54</v>
      </c>
      <c r="I81" s="43">
        <v>213</v>
      </c>
      <c r="J81" s="43" t="s">
        <v>55</v>
      </c>
      <c r="K81" s="43">
        <v>216</v>
      </c>
      <c r="L81" s="43" t="s">
        <v>54</v>
      </c>
      <c r="M81" s="52">
        <v>6.79</v>
      </c>
      <c r="N81" s="54">
        <f t="shared" si="45"/>
        <v>746.9</v>
      </c>
      <c r="O81" s="43"/>
      <c r="P81" s="45">
        <f t="shared" si="46"/>
        <v>0</v>
      </c>
      <c r="Q81" s="43"/>
      <c r="R81" s="45">
        <f t="shared" si="47"/>
        <v>0</v>
      </c>
      <c r="S81" s="44">
        <f t="shared" si="48"/>
        <v>0</v>
      </c>
      <c r="T81" s="43"/>
      <c r="U81" s="45">
        <f t="shared" si="49"/>
        <v>0</v>
      </c>
      <c r="V81" s="43"/>
      <c r="W81" s="45">
        <f t="shared" si="50"/>
        <v>0</v>
      </c>
      <c r="X81" s="44">
        <f t="shared" si="51"/>
        <v>0</v>
      </c>
      <c r="Y81" s="43"/>
      <c r="Z81" s="44">
        <f t="shared" si="52"/>
        <v>0</v>
      </c>
      <c r="AA81" s="43"/>
      <c r="AB81" s="44">
        <f t="shared" si="53"/>
        <v>0</v>
      </c>
      <c r="AC81" s="43"/>
      <c r="AD81" s="44">
        <f t="shared" si="54"/>
        <v>0</v>
      </c>
      <c r="AE81" s="43"/>
      <c r="AF81" s="44">
        <f t="shared" si="55"/>
        <v>0</v>
      </c>
      <c r="AG81" s="43"/>
      <c r="AH81" s="44">
        <f t="shared" si="56"/>
        <v>0</v>
      </c>
      <c r="AI81" s="43"/>
      <c r="AJ81" s="44">
        <f t="shared" si="57"/>
        <v>0</v>
      </c>
      <c r="AK81" s="46">
        <v>43236</v>
      </c>
      <c r="AL81" s="44">
        <f t="shared" si="58"/>
        <v>300</v>
      </c>
      <c r="AM81" s="43">
        <v>1</v>
      </c>
      <c r="AN81" s="44">
        <f t="shared" si="59"/>
        <v>7</v>
      </c>
      <c r="AO81" s="43">
        <v>2</v>
      </c>
      <c r="AP81" s="44">
        <f t="shared" si="60"/>
        <v>100</v>
      </c>
      <c r="AQ81" s="43"/>
      <c r="AR81" s="44">
        <f t="shared" si="61"/>
        <v>0</v>
      </c>
      <c r="AS81" s="43">
        <v>0</v>
      </c>
      <c r="AT81" s="44">
        <f t="shared" si="62"/>
        <v>0</v>
      </c>
      <c r="AU81" s="43"/>
      <c r="AV81" s="44">
        <f t="shared" si="63"/>
        <v>0</v>
      </c>
      <c r="AW81" s="43"/>
      <c r="AX81" s="44">
        <f t="shared" si="64"/>
        <v>0</v>
      </c>
      <c r="AY81" s="43"/>
      <c r="AZ81" s="62">
        <f t="shared" si="65"/>
        <v>0</v>
      </c>
    </row>
    <row r="82" spans="1:52">
      <c r="A82" s="42" t="s">
        <v>112</v>
      </c>
      <c r="B82" s="51">
        <f t="shared" si="44"/>
        <v>1153.0999999999999</v>
      </c>
      <c r="C82" s="43">
        <v>245</v>
      </c>
      <c r="D82" s="43" t="s">
        <v>54</v>
      </c>
      <c r="E82" s="43">
        <v>241</v>
      </c>
      <c r="F82" s="43" t="s">
        <v>54</v>
      </c>
      <c r="G82" s="43">
        <v>238</v>
      </c>
      <c r="H82" s="43" t="s">
        <v>54</v>
      </c>
      <c r="I82" s="43">
        <v>239</v>
      </c>
      <c r="J82" s="43" t="s">
        <v>54</v>
      </c>
      <c r="K82" s="43"/>
      <c r="L82" s="43"/>
      <c r="M82" s="52">
        <v>6.21</v>
      </c>
      <c r="N82" s="54">
        <f t="shared" si="45"/>
        <v>683.1</v>
      </c>
      <c r="O82" s="43"/>
      <c r="P82" s="45">
        <f t="shared" si="46"/>
        <v>0</v>
      </c>
      <c r="Q82" s="43"/>
      <c r="R82" s="45">
        <f t="shared" si="47"/>
        <v>0</v>
      </c>
      <c r="S82" s="44">
        <f t="shared" si="48"/>
        <v>0</v>
      </c>
      <c r="T82" s="43"/>
      <c r="U82" s="45">
        <f t="shared" si="49"/>
        <v>0</v>
      </c>
      <c r="V82" s="43"/>
      <c r="W82" s="45">
        <f t="shared" si="50"/>
        <v>0</v>
      </c>
      <c r="X82" s="44">
        <f t="shared" si="51"/>
        <v>0</v>
      </c>
      <c r="Y82" s="43"/>
      <c r="Z82" s="44">
        <f t="shared" si="52"/>
        <v>0</v>
      </c>
      <c r="AA82" s="43"/>
      <c r="AB82" s="44">
        <f t="shared" si="53"/>
        <v>0</v>
      </c>
      <c r="AC82" s="43">
        <v>3</v>
      </c>
      <c r="AD82" s="44">
        <f t="shared" si="54"/>
        <v>70</v>
      </c>
      <c r="AE82" s="43"/>
      <c r="AF82" s="44">
        <f t="shared" si="55"/>
        <v>0</v>
      </c>
      <c r="AG82" s="43"/>
      <c r="AH82" s="44">
        <f t="shared" si="56"/>
        <v>0</v>
      </c>
      <c r="AI82" s="43"/>
      <c r="AJ82" s="44">
        <f t="shared" si="57"/>
        <v>0</v>
      </c>
      <c r="AK82" s="46">
        <v>43236</v>
      </c>
      <c r="AL82" s="44">
        <f t="shared" si="58"/>
        <v>300</v>
      </c>
      <c r="AM82" s="43">
        <v>0</v>
      </c>
      <c r="AN82" s="44">
        <f t="shared" si="59"/>
        <v>0</v>
      </c>
      <c r="AO82" s="43">
        <v>2</v>
      </c>
      <c r="AP82" s="44">
        <f t="shared" si="60"/>
        <v>100</v>
      </c>
      <c r="AQ82" s="43"/>
      <c r="AR82" s="44">
        <f t="shared" si="61"/>
        <v>0</v>
      </c>
      <c r="AS82" s="43">
        <v>0</v>
      </c>
      <c r="AT82" s="44">
        <f t="shared" si="62"/>
        <v>0</v>
      </c>
      <c r="AU82" s="43"/>
      <c r="AV82" s="44">
        <f t="shared" si="63"/>
        <v>0</v>
      </c>
      <c r="AW82" s="43"/>
      <c r="AX82" s="44">
        <f t="shared" si="64"/>
        <v>0</v>
      </c>
      <c r="AY82" s="43"/>
      <c r="AZ82" s="62">
        <f t="shared" si="65"/>
        <v>0</v>
      </c>
    </row>
    <row r="83" spans="1:52">
      <c r="A83" s="42" t="s">
        <v>155</v>
      </c>
      <c r="B83" s="51">
        <f t="shared" si="44"/>
        <v>1152.5</v>
      </c>
      <c r="C83" s="43">
        <v>203</v>
      </c>
      <c r="D83" s="43" t="s">
        <v>54</v>
      </c>
      <c r="E83" s="43">
        <v>204</v>
      </c>
      <c r="F83" s="43" t="s">
        <v>55</v>
      </c>
      <c r="G83" s="43">
        <v>206</v>
      </c>
      <c r="H83" s="43" t="s">
        <v>55</v>
      </c>
      <c r="I83" s="43">
        <v>205</v>
      </c>
      <c r="J83" s="43" t="s">
        <v>55</v>
      </c>
      <c r="K83" s="43">
        <v>207</v>
      </c>
      <c r="L83" s="43" t="s">
        <v>55</v>
      </c>
      <c r="M83" s="52">
        <v>6.35</v>
      </c>
      <c r="N83" s="54">
        <f t="shared" si="45"/>
        <v>698.5</v>
      </c>
      <c r="O83" s="43"/>
      <c r="P83" s="45">
        <f t="shared" si="46"/>
        <v>0</v>
      </c>
      <c r="Q83" s="43"/>
      <c r="R83" s="45">
        <f t="shared" si="47"/>
        <v>0</v>
      </c>
      <c r="S83" s="44">
        <f t="shared" si="48"/>
        <v>0</v>
      </c>
      <c r="T83" s="43"/>
      <c r="U83" s="45">
        <f t="shared" si="49"/>
        <v>0</v>
      </c>
      <c r="V83" s="43"/>
      <c r="W83" s="45">
        <f t="shared" si="50"/>
        <v>0</v>
      </c>
      <c r="X83" s="44">
        <f t="shared" si="51"/>
        <v>0</v>
      </c>
      <c r="Y83" s="43"/>
      <c r="Z83" s="44">
        <f t="shared" si="52"/>
        <v>0</v>
      </c>
      <c r="AA83" s="43"/>
      <c r="AB83" s="44">
        <f t="shared" si="53"/>
        <v>0</v>
      </c>
      <c r="AC83" s="43">
        <v>3</v>
      </c>
      <c r="AD83" s="44">
        <f t="shared" si="54"/>
        <v>70</v>
      </c>
      <c r="AE83" s="43"/>
      <c r="AF83" s="44">
        <f t="shared" si="55"/>
        <v>0</v>
      </c>
      <c r="AG83" s="43"/>
      <c r="AH83" s="44">
        <f t="shared" si="56"/>
        <v>0</v>
      </c>
      <c r="AI83" s="43"/>
      <c r="AJ83" s="44">
        <f t="shared" si="57"/>
        <v>0</v>
      </c>
      <c r="AK83" s="46">
        <v>42811</v>
      </c>
      <c r="AL83" s="44">
        <f t="shared" si="58"/>
        <v>200</v>
      </c>
      <c r="AM83" s="43">
        <v>12</v>
      </c>
      <c r="AN83" s="44">
        <f t="shared" si="59"/>
        <v>84</v>
      </c>
      <c r="AO83" s="43">
        <v>2</v>
      </c>
      <c r="AP83" s="44">
        <f t="shared" si="60"/>
        <v>100</v>
      </c>
      <c r="AQ83" s="43"/>
      <c r="AR83" s="44">
        <f t="shared" si="61"/>
        <v>0</v>
      </c>
      <c r="AS83" s="43">
        <v>0</v>
      </c>
      <c r="AT83" s="44">
        <f t="shared" si="62"/>
        <v>0</v>
      </c>
      <c r="AU83" s="43"/>
      <c r="AV83" s="44">
        <f t="shared" si="63"/>
        <v>0</v>
      </c>
      <c r="AW83" s="43"/>
      <c r="AX83" s="44">
        <f t="shared" si="64"/>
        <v>0</v>
      </c>
      <c r="AY83" s="43"/>
      <c r="AZ83" s="62">
        <f t="shared" si="65"/>
        <v>0</v>
      </c>
    </row>
    <row r="84" spans="1:52">
      <c r="A84" s="43" t="s">
        <v>72</v>
      </c>
      <c r="B84" s="51">
        <f t="shared" si="44"/>
        <v>1151.3000000000002</v>
      </c>
      <c r="C84" s="43">
        <v>220</v>
      </c>
      <c r="D84" s="43" t="s">
        <v>54</v>
      </c>
      <c r="E84" s="43">
        <v>209</v>
      </c>
      <c r="F84" s="43" t="s">
        <v>55</v>
      </c>
      <c r="G84" s="43">
        <v>211</v>
      </c>
      <c r="H84" s="43" t="s">
        <v>55</v>
      </c>
      <c r="I84" s="43">
        <v>214</v>
      </c>
      <c r="J84" s="43" t="s">
        <v>55</v>
      </c>
      <c r="K84" s="43">
        <v>202</v>
      </c>
      <c r="L84" s="43" t="s">
        <v>55</v>
      </c>
      <c r="M84" s="52">
        <v>7.73</v>
      </c>
      <c r="N84" s="54">
        <f t="shared" si="45"/>
        <v>850.30000000000007</v>
      </c>
      <c r="O84" s="43"/>
      <c r="P84" s="45">
        <f t="shared" si="46"/>
        <v>0</v>
      </c>
      <c r="Q84" s="43"/>
      <c r="R84" s="45">
        <f t="shared" si="47"/>
        <v>0</v>
      </c>
      <c r="S84" s="44">
        <f t="shared" si="48"/>
        <v>0</v>
      </c>
      <c r="T84" s="43"/>
      <c r="U84" s="45">
        <f t="shared" si="49"/>
        <v>0</v>
      </c>
      <c r="V84" s="43"/>
      <c r="W84" s="45">
        <f t="shared" si="50"/>
        <v>0</v>
      </c>
      <c r="X84" s="44">
        <f t="shared" si="51"/>
        <v>0</v>
      </c>
      <c r="Y84" s="43"/>
      <c r="Z84" s="44">
        <f t="shared" si="52"/>
        <v>0</v>
      </c>
      <c r="AA84" s="43"/>
      <c r="AB84" s="44">
        <f t="shared" si="53"/>
        <v>0</v>
      </c>
      <c r="AC84" s="43"/>
      <c r="AD84" s="44">
        <f t="shared" si="54"/>
        <v>0</v>
      </c>
      <c r="AE84" s="43"/>
      <c r="AF84" s="44">
        <f t="shared" si="55"/>
        <v>0</v>
      </c>
      <c r="AG84" s="43"/>
      <c r="AH84" s="44">
        <f t="shared" si="56"/>
        <v>0</v>
      </c>
      <c r="AI84" s="43"/>
      <c r="AJ84" s="44">
        <f t="shared" si="57"/>
        <v>0</v>
      </c>
      <c r="AK84" s="46">
        <v>41915</v>
      </c>
      <c r="AL84" s="44">
        <f t="shared" si="58"/>
        <v>0</v>
      </c>
      <c r="AM84" s="43">
        <v>43</v>
      </c>
      <c r="AN84" s="44">
        <f t="shared" si="59"/>
        <v>301</v>
      </c>
      <c r="AO84" s="43"/>
      <c r="AP84" s="44">
        <f t="shared" si="60"/>
        <v>0</v>
      </c>
      <c r="AQ84" s="43"/>
      <c r="AR84" s="44">
        <f t="shared" si="61"/>
        <v>0</v>
      </c>
      <c r="AS84" s="43">
        <v>0</v>
      </c>
      <c r="AT84" s="44">
        <f t="shared" si="62"/>
        <v>0</v>
      </c>
      <c r="AU84" s="43"/>
      <c r="AV84" s="44">
        <f t="shared" si="63"/>
        <v>0</v>
      </c>
      <c r="AW84" s="43"/>
      <c r="AX84" s="44">
        <f t="shared" si="64"/>
        <v>0</v>
      </c>
      <c r="AY84" s="43"/>
      <c r="AZ84" s="62">
        <f t="shared" si="65"/>
        <v>0</v>
      </c>
    </row>
    <row r="85" spans="1:52">
      <c r="A85" s="43" t="s">
        <v>160</v>
      </c>
      <c r="B85" s="51">
        <f t="shared" si="44"/>
        <v>1135.5999999999999</v>
      </c>
      <c r="C85" s="43">
        <v>213</v>
      </c>
      <c r="D85" s="43" t="s">
        <v>54</v>
      </c>
      <c r="E85" s="43">
        <v>210</v>
      </c>
      <c r="F85" s="43" t="s">
        <v>54</v>
      </c>
      <c r="G85" s="43">
        <v>212</v>
      </c>
      <c r="H85" s="43" t="s">
        <v>54</v>
      </c>
      <c r="I85" s="43">
        <v>219</v>
      </c>
      <c r="J85" s="43" t="s">
        <v>54</v>
      </c>
      <c r="K85" s="43">
        <v>216</v>
      </c>
      <c r="L85" s="43" t="s">
        <v>55</v>
      </c>
      <c r="M85" s="52">
        <v>5.96</v>
      </c>
      <c r="N85" s="54">
        <f t="shared" si="45"/>
        <v>655.6</v>
      </c>
      <c r="O85" s="43"/>
      <c r="P85" s="45">
        <f t="shared" si="46"/>
        <v>0</v>
      </c>
      <c r="Q85" s="43"/>
      <c r="R85" s="45">
        <f t="shared" si="47"/>
        <v>0</v>
      </c>
      <c r="S85" s="44">
        <f t="shared" si="48"/>
        <v>0</v>
      </c>
      <c r="T85" s="43"/>
      <c r="U85" s="45">
        <f t="shared" si="49"/>
        <v>0</v>
      </c>
      <c r="V85" s="43"/>
      <c r="W85" s="45">
        <f t="shared" si="50"/>
        <v>0</v>
      </c>
      <c r="X85" s="44">
        <f t="shared" si="51"/>
        <v>0</v>
      </c>
      <c r="Y85" s="43"/>
      <c r="Z85" s="44">
        <f t="shared" si="52"/>
        <v>0</v>
      </c>
      <c r="AA85" s="43"/>
      <c r="AB85" s="44">
        <f t="shared" si="53"/>
        <v>0</v>
      </c>
      <c r="AC85" s="43">
        <v>1</v>
      </c>
      <c r="AD85" s="44">
        <f t="shared" si="54"/>
        <v>30</v>
      </c>
      <c r="AE85" s="43"/>
      <c r="AF85" s="44">
        <f t="shared" si="55"/>
        <v>0</v>
      </c>
      <c r="AG85" s="43"/>
      <c r="AH85" s="44">
        <f t="shared" si="56"/>
        <v>0</v>
      </c>
      <c r="AI85" s="43"/>
      <c r="AJ85" s="44">
        <f t="shared" si="57"/>
        <v>0</v>
      </c>
      <c r="AK85" s="46">
        <v>43173</v>
      </c>
      <c r="AL85" s="44">
        <f t="shared" si="58"/>
        <v>300</v>
      </c>
      <c r="AM85" s="43"/>
      <c r="AN85" s="44">
        <f t="shared" si="59"/>
        <v>0</v>
      </c>
      <c r="AO85" s="43">
        <v>3</v>
      </c>
      <c r="AP85" s="44">
        <f t="shared" si="60"/>
        <v>150</v>
      </c>
      <c r="AQ85" s="43"/>
      <c r="AR85" s="44">
        <f t="shared" si="61"/>
        <v>0</v>
      </c>
      <c r="AS85" s="43">
        <v>0</v>
      </c>
      <c r="AT85" s="44">
        <f t="shared" si="62"/>
        <v>0</v>
      </c>
      <c r="AU85" s="43"/>
      <c r="AV85" s="44">
        <f t="shared" si="63"/>
        <v>0</v>
      </c>
      <c r="AW85" s="43"/>
      <c r="AX85" s="44">
        <f t="shared" si="64"/>
        <v>0</v>
      </c>
      <c r="AY85" s="43"/>
      <c r="AZ85" s="62">
        <f t="shared" si="65"/>
        <v>0</v>
      </c>
    </row>
    <row r="86" spans="1:52">
      <c r="A86" s="42" t="s">
        <v>173</v>
      </c>
      <c r="B86" s="51">
        <f t="shared" si="44"/>
        <v>1132.5999999999999</v>
      </c>
      <c r="C86" s="43">
        <v>251</v>
      </c>
      <c r="D86" s="43" t="s">
        <v>55</v>
      </c>
      <c r="E86" s="43"/>
      <c r="F86" s="43"/>
      <c r="G86" s="43"/>
      <c r="H86" s="43"/>
      <c r="I86" s="43"/>
      <c r="J86" s="43"/>
      <c r="K86" s="43"/>
      <c r="L86" s="43"/>
      <c r="M86" s="52">
        <v>6.66</v>
      </c>
      <c r="N86" s="54">
        <f t="shared" si="45"/>
        <v>732.6</v>
      </c>
      <c r="O86" s="43"/>
      <c r="P86" s="45">
        <f t="shared" si="46"/>
        <v>0</v>
      </c>
      <c r="Q86" s="43"/>
      <c r="R86" s="45">
        <f t="shared" si="47"/>
        <v>0</v>
      </c>
      <c r="S86" s="44">
        <f t="shared" si="48"/>
        <v>0</v>
      </c>
      <c r="T86" s="43"/>
      <c r="U86" s="45">
        <f t="shared" si="49"/>
        <v>0</v>
      </c>
      <c r="V86" s="43"/>
      <c r="W86" s="45">
        <f t="shared" si="50"/>
        <v>0</v>
      </c>
      <c r="X86" s="44">
        <f t="shared" si="51"/>
        <v>0</v>
      </c>
      <c r="Y86" s="43"/>
      <c r="Z86" s="44">
        <f t="shared" si="52"/>
        <v>0</v>
      </c>
      <c r="AA86" s="43"/>
      <c r="AB86" s="44">
        <f t="shared" si="53"/>
        <v>0</v>
      </c>
      <c r="AC86" s="43"/>
      <c r="AD86" s="44">
        <f t="shared" si="54"/>
        <v>0</v>
      </c>
      <c r="AE86" s="43"/>
      <c r="AF86" s="44">
        <f t="shared" si="55"/>
        <v>0</v>
      </c>
      <c r="AG86" s="43"/>
      <c r="AH86" s="44">
        <f t="shared" si="56"/>
        <v>0</v>
      </c>
      <c r="AI86" s="43"/>
      <c r="AJ86" s="44">
        <f t="shared" si="57"/>
        <v>0</v>
      </c>
      <c r="AK86" s="46">
        <v>43011</v>
      </c>
      <c r="AL86" s="44">
        <f t="shared" si="58"/>
        <v>300</v>
      </c>
      <c r="AM86" s="43"/>
      <c r="AN86" s="44">
        <f t="shared" si="59"/>
        <v>0</v>
      </c>
      <c r="AO86" s="43">
        <v>2</v>
      </c>
      <c r="AP86" s="44">
        <f t="shared" si="60"/>
        <v>100</v>
      </c>
      <c r="AQ86" s="43"/>
      <c r="AR86" s="44">
        <f t="shared" si="61"/>
        <v>0</v>
      </c>
      <c r="AS86" s="43">
        <v>0</v>
      </c>
      <c r="AT86" s="44">
        <f t="shared" si="62"/>
        <v>0</v>
      </c>
      <c r="AU86" s="43"/>
      <c r="AV86" s="44">
        <f t="shared" si="63"/>
        <v>0</v>
      </c>
      <c r="AW86" s="43"/>
      <c r="AX86" s="44">
        <f t="shared" si="64"/>
        <v>0</v>
      </c>
      <c r="AY86" s="43"/>
      <c r="AZ86" s="62">
        <f t="shared" si="65"/>
        <v>0</v>
      </c>
    </row>
    <row r="87" spans="1:52">
      <c r="A87" s="42" t="s">
        <v>120</v>
      </c>
      <c r="B87" s="51">
        <f t="shared" si="44"/>
        <v>1132</v>
      </c>
      <c r="C87" s="43">
        <v>241</v>
      </c>
      <c r="D87" s="43" t="s">
        <v>54</v>
      </c>
      <c r="E87" s="43">
        <v>245</v>
      </c>
      <c r="F87" s="43" t="s">
        <v>54</v>
      </c>
      <c r="G87" s="43">
        <v>238</v>
      </c>
      <c r="H87" s="43" t="s">
        <v>54</v>
      </c>
      <c r="I87" s="43">
        <v>239</v>
      </c>
      <c r="J87" s="43" t="s">
        <v>54</v>
      </c>
      <c r="K87" s="43">
        <v>231</v>
      </c>
      <c r="L87" s="43" t="s">
        <v>55</v>
      </c>
      <c r="M87" s="52">
        <v>7.3</v>
      </c>
      <c r="N87" s="54">
        <f t="shared" si="45"/>
        <v>803</v>
      </c>
      <c r="O87" s="43"/>
      <c r="P87" s="45">
        <f t="shared" si="46"/>
        <v>0</v>
      </c>
      <c r="Q87" s="43"/>
      <c r="R87" s="45">
        <f t="shared" si="47"/>
        <v>0</v>
      </c>
      <c r="S87" s="44">
        <f t="shared" si="48"/>
        <v>0</v>
      </c>
      <c r="T87" s="43"/>
      <c r="U87" s="45">
        <f t="shared" si="49"/>
        <v>0</v>
      </c>
      <c r="V87" s="43"/>
      <c r="W87" s="45">
        <f t="shared" si="50"/>
        <v>0</v>
      </c>
      <c r="X87" s="44">
        <f t="shared" si="51"/>
        <v>0</v>
      </c>
      <c r="Y87" s="43"/>
      <c r="Z87" s="44">
        <f t="shared" si="52"/>
        <v>0</v>
      </c>
      <c r="AA87" s="43"/>
      <c r="AB87" s="44">
        <f t="shared" si="53"/>
        <v>0</v>
      </c>
      <c r="AC87" s="43"/>
      <c r="AD87" s="44">
        <f t="shared" si="54"/>
        <v>0</v>
      </c>
      <c r="AE87" s="43"/>
      <c r="AF87" s="44">
        <f t="shared" si="55"/>
        <v>0</v>
      </c>
      <c r="AG87" s="43"/>
      <c r="AH87" s="44">
        <f t="shared" si="56"/>
        <v>0</v>
      </c>
      <c r="AI87" s="43"/>
      <c r="AJ87" s="44">
        <f t="shared" si="57"/>
        <v>0</v>
      </c>
      <c r="AK87" s="46">
        <v>36978</v>
      </c>
      <c r="AL87" s="44">
        <f t="shared" si="58"/>
        <v>0</v>
      </c>
      <c r="AM87" s="43">
        <v>47</v>
      </c>
      <c r="AN87" s="44">
        <f t="shared" si="59"/>
        <v>329</v>
      </c>
      <c r="AO87" s="43"/>
      <c r="AP87" s="44">
        <f t="shared" si="60"/>
        <v>0</v>
      </c>
      <c r="AQ87" s="43"/>
      <c r="AR87" s="44">
        <f t="shared" si="61"/>
        <v>0</v>
      </c>
      <c r="AS87" s="43">
        <v>0</v>
      </c>
      <c r="AT87" s="44">
        <f t="shared" si="62"/>
        <v>0</v>
      </c>
      <c r="AU87" s="43"/>
      <c r="AV87" s="44">
        <f t="shared" si="63"/>
        <v>0</v>
      </c>
      <c r="AW87" s="43"/>
      <c r="AX87" s="44">
        <f t="shared" si="64"/>
        <v>0</v>
      </c>
      <c r="AY87" s="43"/>
      <c r="AZ87" s="62">
        <f t="shared" si="65"/>
        <v>0</v>
      </c>
    </row>
    <row r="88" spans="1:52">
      <c r="A88" s="42" t="s">
        <v>67</v>
      </c>
      <c r="B88" s="51">
        <f t="shared" si="44"/>
        <v>1130</v>
      </c>
      <c r="C88" s="43">
        <v>239</v>
      </c>
      <c r="D88" s="43" t="s">
        <v>55</v>
      </c>
      <c r="E88" s="43">
        <v>238</v>
      </c>
      <c r="F88" s="43" t="s">
        <v>55</v>
      </c>
      <c r="G88" s="43">
        <v>241</v>
      </c>
      <c r="H88" s="43" t="s">
        <v>55</v>
      </c>
      <c r="I88" s="43">
        <v>245</v>
      </c>
      <c r="J88" s="43" t="s">
        <v>55</v>
      </c>
      <c r="K88" s="43"/>
      <c r="L88" s="43"/>
      <c r="M88" s="52">
        <v>5</v>
      </c>
      <c r="N88" s="54">
        <f t="shared" si="45"/>
        <v>550</v>
      </c>
      <c r="O88" s="43"/>
      <c r="P88" s="45">
        <f t="shared" si="46"/>
        <v>0</v>
      </c>
      <c r="Q88" s="43"/>
      <c r="R88" s="45">
        <f t="shared" si="47"/>
        <v>0</v>
      </c>
      <c r="S88" s="44">
        <f t="shared" si="48"/>
        <v>0</v>
      </c>
      <c r="T88" s="43"/>
      <c r="U88" s="45">
        <f t="shared" si="49"/>
        <v>0</v>
      </c>
      <c r="V88" s="43"/>
      <c r="W88" s="45">
        <f t="shared" si="50"/>
        <v>0</v>
      </c>
      <c r="X88" s="44">
        <f t="shared" si="51"/>
        <v>0</v>
      </c>
      <c r="Y88" s="43"/>
      <c r="Z88" s="44">
        <f t="shared" si="52"/>
        <v>0</v>
      </c>
      <c r="AA88" s="43"/>
      <c r="AB88" s="44">
        <f t="shared" si="53"/>
        <v>0</v>
      </c>
      <c r="AC88" s="43">
        <v>1</v>
      </c>
      <c r="AD88" s="44">
        <f t="shared" si="54"/>
        <v>30</v>
      </c>
      <c r="AE88" s="43">
        <v>1</v>
      </c>
      <c r="AF88" s="44">
        <f t="shared" si="55"/>
        <v>30</v>
      </c>
      <c r="AG88" s="43"/>
      <c r="AH88" s="44">
        <f t="shared" si="56"/>
        <v>0</v>
      </c>
      <c r="AI88" s="43"/>
      <c r="AJ88" s="44">
        <f t="shared" si="57"/>
        <v>0</v>
      </c>
      <c r="AK88" s="46">
        <v>40624</v>
      </c>
      <c r="AL88" s="44">
        <f t="shared" si="58"/>
        <v>0</v>
      </c>
      <c r="AM88" s="43">
        <v>60</v>
      </c>
      <c r="AN88" s="44">
        <f t="shared" si="59"/>
        <v>420</v>
      </c>
      <c r="AO88" s="43">
        <v>2</v>
      </c>
      <c r="AP88" s="44">
        <f t="shared" si="60"/>
        <v>100</v>
      </c>
      <c r="AQ88" s="43"/>
      <c r="AR88" s="44">
        <f t="shared" si="61"/>
        <v>0</v>
      </c>
      <c r="AS88" s="43">
        <v>0</v>
      </c>
      <c r="AT88" s="44">
        <f t="shared" si="62"/>
        <v>0</v>
      </c>
      <c r="AU88" s="43"/>
      <c r="AV88" s="44">
        <f t="shared" si="63"/>
        <v>0</v>
      </c>
      <c r="AW88" s="43"/>
      <c r="AX88" s="44">
        <f t="shared" si="64"/>
        <v>0</v>
      </c>
      <c r="AY88" s="43"/>
      <c r="AZ88" s="62">
        <f t="shared" si="65"/>
        <v>0</v>
      </c>
    </row>
    <row r="89" spans="1:52">
      <c r="A89" s="42" t="s">
        <v>142</v>
      </c>
      <c r="B89" s="51">
        <f t="shared" si="44"/>
        <v>1129.0999999999999</v>
      </c>
      <c r="C89" s="43">
        <v>203</v>
      </c>
      <c r="D89" s="43" t="s">
        <v>55</v>
      </c>
      <c r="E89" s="43">
        <v>204</v>
      </c>
      <c r="F89" s="43" t="s">
        <v>55</v>
      </c>
      <c r="G89" s="43"/>
      <c r="H89" s="43"/>
      <c r="I89" s="43"/>
      <c r="J89" s="43"/>
      <c r="K89" s="43"/>
      <c r="L89" s="43"/>
      <c r="M89" s="52">
        <v>6.81</v>
      </c>
      <c r="N89" s="54">
        <f t="shared" si="45"/>
        <v>749.09999999999991</v>
      </c>
      <c r="O89" s="43"/>
      <c r="P89" s="45">
        <f t="shared" si="46"/>
        <v>0</v>
      </c>
      <c r="Q89" s="43"/>
      <c r="R89" s="45">
        <f t="shared" si="47"/>
        <v>0</v>
      </c>
      <c r="S89" s="44">
        <f t="shared" si="48"/>
        <v>0</v>
      </c>
      <c r="T89" s="43"/>
      <c r="U89" s="45">
        <f t="shared" si="49"/>
        <v>0</v>
      </c>
      <c r="V89" s="43"/>
      <c r="W89" s="45">
        <f t="shared" si="50"/>
        <v>0</v>
      </c>
      <c r="X89" s="44">
        <f t="shared" si="51"/>
        <v>0</v>
      </c>
      <c r="Y89" s="43"/>
      <c r="Z89" s="44">
        <f t="shared" si="52"/>
        <v>0</v>
      </c>
      <c r="AA89" s="43"/>
      <c r="AB89" s="44">
        <f t="shared" si="53"/>
        <v>0</v>
      </c>
      <c r="AC89" s="43">
        <v>1</v>
      </c>
      <c r="AD89" s="44">
        <f t="shared" si="54"/>
        <v>30</v>
      </c>
      <c r="AE89" s="43"/>
      <c r="AF89" s="44">
        <f t="shared" si="55"/>
        <v>0</v>
      </c>
      <c r="AG89" s="43"/>
      <c r="AH89" s="44">
        <f t="shared" si="56"/>
        <v>0</v>
      </c>
      <c r="AI89" s="43"/>
      <c r="AJ89" s="44">
        <f t="shared" si="57"/>
        <v>0</v>
      </c>
      <c r="AK89" s="46">
        <v>43118</v>
      </c>
      <c r="AL89" s="44">
        <f t="shared" si="58"/>
        <v>300</v>
      </c>
      <c r="AM89" s="43"/>
      <c r="AN89" s="44">
        <f t="shared" si="59"/>
        <v>0</v>
      </c>
      <c r="AO89" s="43">
        <v>1</v>
      </c>
      <c r="AP89" s="44">
        <f t="shared" si="60"/>
        <v>50</v>
      </c>
      <c r="AQ89" s="43"/>
      <c r="AR89" s="44">
        <f t="shared" si="61"/>
        <v>0</v>
      </c>
      <c r="AS89" s="43">
        <v>0</v>
      </c>
      <c r="AT89" s="44">
        <f t="shared" si="62"/>
        <v>0</v>
      </c>
      <c r="AU89" s="43"/>
      <c r="AV89" s="44">
        <f t="shared" si="63"/>
        <v>0</v>
      </c>
      <c r="AW89" s="43"/>
      <c r="AX89" s="44">
        <f t="shared" si="64"/>
        <v>0</v>
      </c>
      <c r="AY89" s="43"/>
      <c r="AZ89" s="62">
        <f t="shared" si="65"/>
        <v>0</v>
      </c>
    </row>
    <row r="90" spans="1:52">
      <c r="A90" s="42" t="s">
        <v>195</v>
      </c>
      <c r="B90" s="51">
        <f t="shared" si="44"/>
        <v>1128.4000000000001</v>
      </c>
      <c r="C90" s="43">
        <v>274</v>
      </c>
      <c r="D90" s="43" t="s">
        <v>54</v>
      </c>
      <c r="E90" s="43"/>
      <c r="F90" s="43"/>
      <c r="G90" s="43"/>
      <c r="H90" s="43"/>
      <c r="I90" s="43"/>
      <c r="J90" s="43"/>
      <c r="K90" s="43"/>
      <c r="L90" s="43"/>
      <c r="M90" s="52">
        <v>6.74</v>
      </c>
      <c r="N90" s="54">
        <f t="shared" si="45"/>
        <v>741.4</v>
      </c>
      <c r="O90" s="43"/>
      <c r="P90" s="45">
        <f t="shared" si="46"/>
        <v>0</v>
      </c>
      <c r="Q90" s="43"/>
      <c r="R90" s="45">
        <f t="shared" si="47"/>
        <v>0</v>
      </c>
      <c r="S90" s="44">
        <f t="shared" si="48"/>
        <v>0</v>
      </c>
      <c r="T90" s="43"/>
      <c r="U90" s="45">
        <f t="shared" si="49"/>
        <v>0</v>
      </c>
      <c r="V90" s="43"/>
      <c r="W90" s="45">
        <f t="shared" si="50"/>
        <v>0</v>
      </c>
      <c r="X90" s="44">
        <f t="shared" si="51"/>
        <v>0</v>
      </c>
      <c r="Y90" s="43"/>
      <c r="Z90" s="44">
        <f t="shared" si="52"/>
        <v>0</v>
      </c>
      <c r="AA90" s="43"/>
      <c r="AB90" s="44">
        <f t="shared" si="53"/>
        <v>0</v>
      </c>
      <c r="AC90" s="43"/>
      <c r="AD90" s="44">
        <f t="shared" si="54"/>
        <v>0</v>
      </c>
      <c r="AE90" s="43"/>
      <c r="AF90" s="44">
        <f t="shared" si="55"/>
        <v>0</v>
      </c>
      <c r="AG90" s="43"/>
      <c r="AH90" s="44">
        <f t="shared" si="56"/>
        <v>0</v>
      </c>
      <c r="AI90" s="43"/>
      <c r="AJ90" s="44">
        <f t="shared" si="57"/>
        <v>0</v>
      </c>
      <c r="AK90" s="46">
        <v>41788</v>
      </c>
      <c r="AL90" s="44">
        <f t="shared" si="58"/>
        <v>0</v>
      </c>
      <c r="AM90" s="43">
        <v>41</v>
      </c>
      <c r="AN90" s="44">
        <f t="shared" si="59"/>
        <v>287</v>
      </c>
      <c r="AO90" s="43">
        <v>2</v>
      </c>
      <c r="AP90" s="44">
        <f t="shared" si="60"/>
        <v>100</v>
      </c>
      <c r="AQ90" s="43"/>
      <c r="AR90" s="44">
        <f t="shared" si="61"/>
        <v>0</v>
      </c>
      <c r="AS90" s="43">
        <v>0</v>
      </c>
      <c r="AT90" s="44">
        <f t="shared" si="62"/>
        <v>0</v>
      </c>
      <c r="AU90" s="43"/>
      <c r="AV90" s="44">
        <f t="shared" si="63"/>
        <v>0</v>
      </c>
      <c r="AW90" s="43"/>
      <c r="AX90" s="44">
        <f t="shared" si="64"/>
        <v>0</v>
      </c>
      <c r="AY90" s="43"/>
      <c r="AZ90" s="62">
        <f t="shared" si="65"/>
        <v>0</v>
      </c>
    </row>
    <row r="91" spans="1:52">
      <c r="A91" s="42" t="s">
        <v>217</v>
      </c>
      <c r="B91" s="51">
        <f t="shared" si="44"/>
        <v>1122</v>
      </c>
      <c r="C91" s="43">
        <v>263</v>
      </c>
      <c r="D91" s="43" t="s">
        <v>55</v>
      </c>
      <c r="E91" s="43"/>
      <c r="F91" s="43"/>
      <c r="G91" s="43"/>
      <c r="H91" s="43"/>
      <c r="I91" s="43"/>
      <c r="J91" s="43"/>
      <c r="K91" s="43"/>
      <c r="L91" s="43"/>
      <c r="M91" s="52">
        <v>8.1999999999999993</v>
      </c>
      <c r="N91" s="54">
        <f t="shared" si="45"/>
        <v>901.99999999999989</v>
      </c>
      <c r="O91" s="43"/>
      <c r="P91" s="45">
        <f t="shared" si="46"/>
        <v>0</v>
      </c>
      <c r="Q91" s="43"/>
      <c r="R91" s="45">
        <f t="shared" si="47"/>
        <v>0</v>
      </c>
      <c r="S91" s="44">
        <f t="shared" si="48"/>
        <v>0</v>
      </c>
      <c r="T91" s="43"/>
      <c r="U91" s="45">
        <f t="shared" si="49"/>
        <v>0</v>
      </c>
      <c r="V91" s="43"/>
      <c r="W91" s="45">
        <f t="shared" si="50"/>
        <v>0</v>
      </c>
      <c r="X91" s="44">
        <f t="shared" si="51"/>
        <v>0</v>
      </c>
      <c r="Y91" s="43"/>
      <c r="Z91" s="44">
        <f t="shared" si="52"/>
        <v>0</v>
      </c>
      <c r="AA91" s="43"/>
      <c r="AB91" s="44">
        <f t="shared" si="53"/>
        <v>0</v>
      </c>
      <c r="AC91" s="43">
        <v>3</v>
      </c>
      <c r="AD91" s="44">
        <f t="shared" si="54"/>
        <v>70</v>
      </c>
      <c r="AE91" s="43"/>
      <c r="AF91" s="44">
        <f t="shared" si="55"/>
        <v>0</v>
      </c>
      <c r="AG91" s="43"/>
      <c r="AH91" s="44">
        <f t="shared" si="56"/>
        <v>0</v>
      </c>
      <c r="AI91" s="43"/>
      <c r="AJ91" s="44">
        <f t="shared" si="57"/>
        <v>0</v>
      </c>
      <c r="AK91" s="46">
        <v>42275</v>
      </c>
      <c r="AL91" s="44">
        <f t="shared" si="58"/>
        <v>0</v>
      </c>
      <c r="AM91" s="43"/>
      <c r="AN91" s="44">
        <f t="shared" si="59"/>
        <v>0</v>
      </c>
      <c r="AO91" s="43">
        <v>3</v>
      </c>
      <c r="AP91" s="44">
        <f t="shared" si="60"/>
        <v>150</v>
      </c>
      <c r="AQ91" s="43"/>
      <c r="AR91" s="44">
        <f t="shared" si="61"/>
        <v>0</v>
      </c>
      <c r="AS91" s="43">
        <v>0</v>
      </c>
      <c r="AT91" s="44">
        <f t="shared" si="62"/>
        <v>0</v>
      </c>
      <c r="AU91" s="43"/>
      <c r="AV91" s="44">
        <f t="shared" si="63"/>
        <v>0</v>
      </c>
      <c r="AW91" s="43"/>
      <c r="AX91" s="44">
        <f t="shared" si="64"/>
        <v>0</v>
      </c>
      <c r="AY91" s="43"/>
      <c r="AZ91" s="62">
        <f t="shared" si="65"/>
        <v>0</v>
      </c>
    </row>
    <row r="92" spans="1:52">
      <c r="A92" s="42" t="s">
        <v>185</v>
      </c>
      <c r="B92" s="51">
        <f t="shared" si="44"/>
        <v>1120</v>
      </c>
      <c r="C92" s="43">
        <v>214</v>
      </c>
      <c r="D92" s="43" t="s">
        <v>55</v>
      </c>
      <c r="E92" s="43">
        <v>218</v>
      </c>
      <c r="F92" s="43" t="s">
        <v>55</v>
      </c>
      <c r="G92" s="43">
        <v>216</v>
      </c>
      <c r="H92" s="43" t="s">
        <v>55</v>
      </c>
      <c r="I92" s="43">
        <v>211</v>
      </c>
      <c r="J92" s="43" t="s">
        <v>55</v>
      </c>
      <c r="K92" s="43">
        <v>217</v>
      </c>
      <c r="L92" s="43" t="s">
        <v>55</v>
      </c>
      <c r="M92" s="52">
        <v>5</v>
      </c>
      <c r="N92" s="54">
        <f t="shared" si="45"/>
        <v>550</v>
      </c>
      <c r="O92" s="43"/>
      <c r="P92" s="45">
        <f t="shared" si="46"/>
        <v>0</v>
      </c>
      <c r="Q92" s="43"/>
      <c r="R92" s="45">
        <f t="shared" si="47"/>
        <v>0</v>
      </c>
      <c r="S92" s="44">
        <f t="shared" si="48"/>
        <v>0</v>
      </c>
      <c r="T92" s="43"/>
      <c r="U92" s="45">
        <f t="shared" si="49"/>
        <v>0</v>
      </c>
      <c r="V92" s="43"/>
      <c r="W92" s="45">
        <f t="shared" si="50"/>
        <v>0</v>
      </c>
      <c r="X92" s="44">
        <f t="shared" si="51"/>
        <v>0</v>
      </c>
      <c r="Y92" s="43"/>
      <c r="Z92" s="44">
        <f t="shared" si="52"/>
        <v>0</v>
      </c>
      <c r="AA92" s="43"/>
      <c r="AB92" s="44">
        <f t="shared" si="53"/>
        <v>0</v>
      </c>
      <c r="AC92" s="43">
        <v>3</v>
      </c>
      <c r="AD92" s="44">
        <f t="shared" si="54"/>
        <v>70</v>
      </c>
      <c r="AE92" s="43"/>
      <c r="AF92" s="44">
        <f t="shared" si="55"/>
        <v>0</v>
      </c>
      <c r="AG92" s="43"/>
      <c r="AH92" s="44">
        <f t="shared" si="56"/>
        <v>0</v>
      </c>
      <c r="AI92" s="43"/>
      <c r="AJ92" s="44">
        <f t="shared" si="57"/>
        <v>0</v>
      </c>
      <c r="AK92" s="46">
        <v>43236</v>
      </c>
      <c r="AL92" s="44">
        <f t="shared" si="58"/>
        <v>300</v>
      </c>
      <c r="AM92" s="43"/>
      <c r="AN92" s="44">
        <f t="shared" si="59"/>
        <v>0</v>
      </c>
      <c r="AO92" s="43">
        <v>2</v>
      </c>
      <c r="AP92" s="44">
        <f t="shared" si="60"/>
        <v>100</v>
      </c>
      <c r="AQ92" s="43"/>
      <c r="AR92" s="44">
        <f t="shared" si="61"/>
        <v>0</v>
      </c>
      <c r="AS92" s="43">
        <v>0</v>
      </c>
      <c r="AT92" s="44">
        <f t="shared" si="62"/>
        <v>0</v>
      </c>
      <c r="AU92" s="43"/>
      <c r="AV92" s="44">
        <f t="shared" si="63"/>
        <v>0</v>
      </c>
      <c r="AW92" s="43"/>
      <c r="AX92" s="44">
        <f t="shared" si="64"/>
        <v>0</v>
      </c>
      <c r="AY92" s="43">
        <v>1</v>
      </c>
      <c r="AZ92" s="62">
        <f t="shared" si="65"/>
        <v>100</v>
      </c>
    </row>
    <row r="93" spans="1:52">
      <c r="A93" s="42" t="s">
        <v>74</v>
      </c>
      <c r="B93" s="51">
        <f t="shared" si="44"/>
        <v>1116.0999999999999</v>
      </c>
      <c r="C93" s="43">
        <v>237</v>
      </c>
      <c r="D93" s="43" t="s">
        <v>54</v>
      </c>
      <c r="E93" s="43"/>
      <c r="F93" s="43"/>
      <c r="G93" s="43"/>
      <c r="H93" s="43"/>
      <c r="I93" s="43"/>
      <c r="J93" s="43"/>
      <c r="K93" s="43"/>
      <c r="L93" s="43"/>
      <c r="M93" s="52">
        <v>6.51</v>
      </c>
      <c r="N93" s="54">
        <f t="shared" si="45"/>
        <v>716.1</v>
      </c>
      <c r="O93" s="43"/>
      <c r="P93" s="45">
        <f t="shared" si="46"/>
        <v>0</v>
      </c>
      <c r="Q93" s="43"/>
      <c r="R93" s="45">
        <f t="shared" si="47"/>
        <v>0</v>
      </c>
      <c r="S93" s="44">
        <f t="shared" si="48"/>
        <v>0</v>
      </c>
      <c r="T93" s="43"/>
      <c r="U93" s="45">
        <f t="shared" si="49"/>
        <v>0</v>
      </c>
      <c r="V93" s="43"/>
      <c r="W93" s="45">
        <f t="shared" si="50"/>
        <v>0</v>
      </c>
      <c r="X93" s="44">
        <f t="shared" si="51"/>
        <v>0</v>
      </c>
      <c r="Y93" s="43"/>
      <c r="Z93" s="44">
        <f t="shared" si="52"/>
        <v>0</v>
      </c>
      <c r="AA93" s="43"/>
      <c r="AB93" s="44">
        <f t="shared" si="53"/>
        <v>0</v>
      </c>
      <c r="AC93" s="43"/>
      <c r="AD93" s="44">
        <f t="shared" si="54"/>
        <v>0</v>
      </c>
      <c r="AE93" s="43"/>
      <c r="AF93" s="44">
        <f t="shared" si="55"/>
        <v>0</v>
      </c>
      <c r="AG93" s="43"/>
      <c r="AH93" s="44">
        <f t="shared" si="56"/>
        <v>0</v>
      </c>
      <c r="AI93" s="43"/>
      <c r="AJ93" s="44">
        <f t="shared" si="57"/>
        <v>0</v>
      </c>
      <c r="AK93" s="46">
        <v>43069</v>
      </c>
      <c r="AL93" s="44">
        <f t="shared" si="58"/>
        <v>300</v>
      </c>
      <c r="AM93" s="43">
        <v>0</v>
      </c>
      <c r="AN93" s="44">
        <f t="shared" si="59"/>
        <v>0</v>
      </c>
      <c r="AO93" s="43">
        <v>2</v>
      </c>
      <c r="AP93" s="44">
        <f t="shared" si="60"/>
        <v>100</v>
      </c>
      <c r="AQ93" s="43"/>
      <c r="AR93" s="44">
        <f t="shared" si="61"/>
        <v>0</v>
      </c>
      <c r="AS93" s="43">
        <v>0</v>
      </c>
      <c r="AT93" s="44">
        <f t="shared" si="62"/>
        <v>0</v>
      </c>
      <c r="AU93" s="43"/>
      <c r="AV93" s="44">
        <f t="shared" si="63"/>
        <v>0</v>
      </c>
      <c r="AW93" s="43"/>
      <c r="AX93" s="44">
        <f t="shared" si="64"/>
        <v>0</v>
      </c>
      <c r="AY93" s="43"/>
      <c r="AZ93" s="62">
        <f t="shared" si="65"/>
        <v>0</v>
      </c>
    </row>
    <row r="94" spans="1:52">
      <c r="A94" s="42" t="s">
        <v>168</v>
      </c>
      <c r="B94" s="51">
        <f t="shared" si="44"/>
        <v>1113.5999999999999</v>
      </c>
      <c r="C94" s="43">
        <v>279</v>
      </c>
      <c r="D94" s="43" t="s">
        <v>54</v>
      </c>
      <c r="E94" s="43">
        <v>278</v>
      </c>
      <c r="F94" s="43" t="s">
        <v>55</v>
      </c>
      <c r="G94" s="43"/>
      <c r="H94" s="43"/>
      <c r="I94" s="43"/>
      <c r="J94" s="43"/>
      <c r="K94" s="43"/>
      <c r="L94" s="43"/>
      <c r="M94" s="52">
        <v>7.56</v>
      </c>
      <c r="N94" s="54">
        <f t="shared" si="45"/>
        <v>831.59999999999991</v>
      </c>
      <c r="O94" s="43"/>
      <c r="P94" s="45">
        <f t="shared" si="46"/>
        <v>0</v>
      </c>
      <c r="Q94" s="43"/>
      <c r="R94" s="45">
        <f t="shared" si="47"/>
        <v>0</v>
      </c>
      <c r="S94" s="44">
        <f t="shared" si="48"/>
        <v>0</v>
      </c>
      <c r="T94" s="43"/>
      <c r="U94" s="45">
        <f t="shared" si="49"/>
        <v>0</v>
      </c>
      <c r="V94" s="43"/>
      <c r="W94" s="45">
        <f t="shared" si="50"/>
        <v>0</v>
      </c>
      <c r="X94" s="44">
        <f t="shared" si="51"/>
        <v>0</v>
      </c>
      <c r="Y94" s="43"/>
      <c r="Z94" s="44">
        <f t="shared" si="52"/>
        <v>0</v>
      </c>
      <c r="AA94" s="43"/>
      <c r="AB94" s="44">
        <f t="shared" si="53"/>
        <v>0</v>
      </c>
      <c r="AC94" s="43"/>
      <c r="AD94" s="44">
        <f t="shared" si="54"/>
        <v>0</v>
      </c>
      <c r="AE94" s="43"/>
      <c r="AF94" s="44">
        <f t="shared" si="55"/>
        <v>0</v>
      </c>
      <c r="AG94" s="43"/>
      <c r="AH94" s="44">
        <f t="shared" si="56"/>
        <v>0</v>
      </c>
      <c r="AI94" s="43"/>
      <c r="AJ94" s="44">
        <f t="shared" si="57"/>
        <v>0</v>
      </c>
      <c r="AK94" s="46">
        <v>42458</v>
      </c>
      <c r="AL94" s="44">
        <f t="shared" si="58"/>
        <v>0</v>
      </c>
      <c r="AM94" s="43">
        <v>26</v>
      </c>
      <c r="AN94" s="44">
        <f t="shared" si="59"/>
        <v>182</v>
      </c>
      <c r="AO94" s="43">
        <v>2</v>
      </c>
      <c r="AP94" s="44">
        <f t="shared" si="60"/>
        <v>100</v>
      </c>
      <c r="AQ94" s="43"/>
      <c r="AR94" s="44">
        <f t="shared" si="61"/>
        <v>0</v>
      </c>
      <c r="AS94" s="43">
        <v>0</v>
      </c>
      <c r="AT94" s="44">
        <f t="shared" si="62"/>
        <v>0</v>
      </c>
      <c r="AU94" s="43"/>
      <c r="AV94" s="44">
        <f t="shared" si="63"/>
        <v>0</v>
      </c>
      <c r="AW94" s="43"/>
      <c r="AX94" s="44">
        <f t="shared" si="64"/>
        <v>0</v>
      </c>
      <c r="AY94" s="43"/>
      <c r="AZ94" s="62">
        <f t="shared" si="65"/>
        <v>0</v>
      </c>
    </row>
    <row r="95" spans="1:52">
      <c r="A95" s="42" t="s">
        <v>187</v>
      </c>
      <c r="B95" s="51">
        <f t="shared" si="44"/>
        <v>1112.2</v>
      </c>
      <c r="C95" s="43">
        <v>201</v>
      </c>
      <c r="D95" s="43" t="s">
        <v>55</v>
      </c>
      <c r="E95" s="43">
        <v>205</v>
      </c>
      <c r="F95" s="43" t="s">
        <v>55</v>
      </c>
      <c r="G95" s="43">
        <v>206</v>
      </c>
      <c r="H95" s="43" t="s">
        <v>55</v>
      </c>
      <c r="I95" s="43"/>
      <c r="J95" s="43"/>
      <c r="K95" s="43"/>
      <c r="L95" s="43"/>
      <c r="M95" s="52">
        <v>6.42</v>
      </c>
      <c r="N95" s="54">
        <f t="shared" si="45"/>
        <v>706.2</v>
      </c>
      <c r="O95" s="43"/>
      <c r="P95" s="45">
        <f t="shared" si="46"/>
        <v>0</v>
      </c>
      <c r="Q95" s="43"/>
      <c r="R95" s="45">
        <f t="shared" si="47"/>
        <v>0</v>
      </c>
      <c r="S95" s="44">
        <f t="shared" si="48"/>
        <v>0</v>
      </c>
      <c r="T95" s="43"/>
      <c r="U95" s="45">
        <f t="shared" si="49"/>
        <v>0</v>
      </c>
      <c r="V95" s="43"/>
      <c r="W95" s="45">
        <f t="shared" si="50"/>
        <v>0</v>
      </c>
      <c r="X95" s="44">
        <f t="shared" si="51"/>
        <v>0</v>
      </c>
      <c r="Y95" s="43"/>
      <c r="Z95" s="44">
        <f t="shared" si="52"/>
        <v>0</v>
      </c>
      <c r="AA95" s="43"/>
      <c r="AB95" s="44">
        <f t="shared" si="53"/>
        <v>0</v>
      </c>
      <c r="AC95" s="43"/>
      <c r="AD95" s="44">
        <f t="shared" si="54"/>
        <v>0</v>
      </c>
      <c r="AE95" s="43"/>
      <c r="AF95" s="44">
        <f t="shared" si="55"/>
        <v>0</v>
      </c>
      <c r="AG95" s="43"/>
      <c r="AH95" s="44">
        <f t="shared" si="56"/>
        <v>0</v>
      </c>
      <c r="AI95" s="43"/>
      <c r="AJ95" s="44">
        <f t="shared" si="57"/>
        <v>0</v>
      </c>
      <c r="AK95" s="46">
        <v>42930</v>
      </c>
      <c r="AL95" s="44">
        <f t="shared" si="58"/>
        <v>300</v>
      </c>
      <c r="AM95" s="43">
        <v>8</v>
      </c>
      <c r="AN95" s="44">
        <f t="shared" si="59"/>
        <v>56</v>
      </c>
      <c r="AO95" s="43">
        <v>1</v>
      </c>
      <c r="AP95" s="44">
        <f t="shared" si="60"/>
        <v>50</v>
      </c>
      <c r="AQ95" s="43"/>
      <c r="AR95" s="44">
        <f t="shared" si="61"/>
        <v>0</v>
      </c>
      <c r="AS95" s="43">
        <v>0</v>
      </c>
      <c r="AT95" s="44">
        <f t="shared" si="62"/>
        <v>0</v>
      </c>
      <c r="AU95" s="43"/>
      <c r="AV95" s="44">
        <f t="shared" si="63"/>
        <v>0</v>
      </c>
      <c r="AW95" s="43"/>
      <c r="AX95" s="44">
        <f t="shared" si="64"/>
        <v>0</v>
      </c>
      <c r="AY95" s="43"/>
      <c r="AZ95" s="62">
        <f t="shared" si="65"/>
        <v>0</v>
      </c>
    </row>
    <row r="96" spans="1:52">
      <c r="A96" s="43" t="s">
        <v>216</v>
      </c>
      <c r="B96" s="51">
        <f t="shared" si="44"/>
        <v>1111.8</v>
      </c>
      <c r="C96" s="43">
        <v>267</v>
      </c>
      <c r="D96" s="43" t="s">
        <v>54</v>
      </c>
      <c r="E96" s="43"/>
      <c r="F96" s="43"/>
      <c r="G96" s="43"/>
      <c r="H96" s="43"/>
      <c r="I96" s="43"/>
      <c r="J96" s="43"/>
      <c r="K96" s="43"/>
      <c r="L96" s="43"/>
      <c r="M96" s="52">
        <v>6.38</v>
      </c>
      <c r="N96" s="54">
        <f t="shared" si="45"/>
        <v>701.8</v>
      </c>
      <c r="O96" s="43"/>
      <c r="P96" s="45">
        <f t="shared" si="46"/>
        <v>0</v>
      </c>
      <c r="Q96" s="43"/>
      <c r="R96" s="45">
        <f t="shared" si="47"/>
        <v>0</v>
      </c>
      <c r="S96" s="44">
        <f t="shared" si="48"/>
        <v>0</v>
      </c>
      <c r="T96" s="43"/>
      <c r="U96" s="45">
        <f t="shared" si="49"/>
        <v>0</v>
      </c>
      <c r="V96" s="43"/>
      <c r="W96" s="45">
        <f t="shared" si="50"/>
        <v>0</v>
      </c>
      <c r="X96" s="44">
        <f t="shared" si="51"/>
        <v>0</v>
      </c>
      <c r="Y96" s="43"/>
      <c r="Z96" s="44">
        <f t="shared" si="52"/>
        <v>0</v>
      </c>
      <c r="AA96" s="43"/>
      <c r="AB96" s="44">
        <f t="shared" si="53"/>
        <v>0</v>
      </c>
      <c r="AC96" s="43">
        <v>1</v>
      </c>
      <c r="AD96" s="44">
        <f t="shared" si="54"/>
        <v>30</v>
      </c>
      <c r="AE96" s="43"/>
      <c r="AF96" s="44">
        <f t="shared" si="55"/>
        <v>0</v>
      </c>
      <c r="AG96" s="43"/>
      <c r="AH96" s="44">
        <f t="shared" si="56"/>
        <v>0</v>
      </c>
      <c r="AI96" s="43"/>
      <c r="AJ96" s="44">
        <f t="shared" si="57"/>
        <v>0</v>
      </c>
      <c r="AK96" s="46">
        <v>41712</v>
      </c>
      <c r="AL96" s="44">
        <f t="shared" si="58"/>
        <v>0</v>
      </c>
      <c r="AM96" s="43">
        <v>40</v>
      </c>
      <c r="AN96" s="44">
        <f t="shared" si="59"/>
        <v>280</v>
      </c>
      <c r="AO96" s="43">
        <v>2</v>
      </c>
      <c r="AP96" s="44">
        <f t="shared" si="60"/>
        <v>100</v>
      </c>
      <c r="AQ96" s="43"/>
      <c r="AR96" s="44">
        <f t="shared" si="61"/>
        <v>0</v>
      </c>
      <c r="AS96" s="43">
        <v>0</v>
      </c>
      <c r="AT96" s="44">
        <f t="shared" si="62"/>
        <v>0</v>
      </c>
      <c r="AU96" s="43"/>
      <c r="AV96" s="44">
        <f t="shared" si="63"/>
        <v>0</v>
      </c>
      <c r="AW96" s="43"/>
      <c r="AX96" s="44">
        <f t="shared" si="64"/>
        <v>0</v>
      </c>
      <c r="AY96" s="43"/>
      <c r="AZ96" s="62">
        <f t="shared" si="65"/>
        <v>0</v>
      </c>
    </row>
    <row r="97" spans="1:52">
      <c r="A97" s="42" t="s">
        <v>148</v>
      </c>
      <c r="B97" s="51">
        <f t="shared" si="44"/>
        <v>1107</v>
      </c>
      <c r="C97" s="43">
        <v>201</v>
      </c>
      <c r="D97" s="43" t="s">
        <v>55</v>
      </c>
      <c r="E97" s="43">
        <v>205</v>
      </c>
      <c r="F97" s="43" t="s">
        <v>54</v>
      </c>
      <c r="G97" s="43">
        <v>209</v>
      </c>
      <c r="H97" s="43" t="s">
        <v>55</v>
      </c>
      <c r="I97" s="43">
        <v>206</v>
      </c>
      <c r="J97" s="43" t="s">
        <v>55</v>
      </c>
      <c r="K97" s="43">
        <v>204</v>
      </c>
      <c r="L97" s="43" t="s">
        <v>54</v>
      </c>
      <c r="M97" s="52">
        <v>5</v>
      </c>
      <c r="N97" s="54">
        <f t="shared" si="45"/>
        <v>550</v>
      </c>
      <c r="O97" s="43"/>
      <c r="P97" s="45">
        <f t="shared" si="46"/>
        <v>0</v>
      </c>
      <c r="Q97" s="43"/>
      <c r="R97" s="45">
        <f t="shared" si="47"/>
        <v>0</v>
      </c>
      <c r="S97" s="44">
        <f t="shared" si="48"/>
        <v>0</v>
      </c>
      <c r="T97" s="43"/>
      <c r="U97" s="45">
        <f t="shared" si="49"/>
        <v>0</v>
      </c>
      <c r="V97" s="43"/>
      <c r="W97" s="45">
        <f t="shared" si="50"/>
        <v>0</v>
      </c>
      <c r="X97" s="44">
        <f t="shared" si="51"/>
        <v>0</v>
      </c>
      <c r="Y97" s="43"/>
      <c r="Z97" s="44">
        <f t="shared" si="52"/>
        <v>0</v>
      </c>
      <c r="AA97" s="43"/>
      <c r="AB97" s="44">
        <f t="shared" si="53"/>
        <v>0</v>
      </c>
      <c r="AC97" s="43">
        <v>1</v>
      </c>
      <c r="AD97" s="44">
        <f t="shared" si="54"/>
        <v>30</v>
      </c>
      <c r="AE97" s="43">
        <v>3</v>
      </c>
      <c r="AF97" s="44">
        <f t="shared" si="55"/>
        <v>70</v>
      </c>
      <c r="AG97" s="43">
        <v>1</v>
      </c>
      <c r="AH97" s="44">
        <f t="shared" si="56"/>
        <v>30</v>
      </c>
      <c r="AI97" s="43"/>
      <c r="AJ97" s="44">
        <f t="shared" si="57"/>
        <v>0</v>
      </c>
      <c r="AK97" s="46">
        <v>42930</v>
      </c>
      <c r="AL97" s="44">
        <f t="shared" si="58"/>
        <v>300</v>
      </c>
      <c r="AM97" s="43">
        <v>11</v>
      </c>
      <c r="AN97" s="44">
        <f t="shared" si="59"/>
        <v>77</v>
      </c>
      <c r="AO97" s="43">
        <v>1</v>
      </c>
      <c r="AP97" s="44">
        <f t="shared" si="60"/>
        <v>50</v>
      </c>
      <c r="AQ97" s="43"/>
      <c r="AR97" s="44">
        <f t="shared" si="61"/>
        <v>0</v>
      </c>
      <c r="AS97" s="43">
        <v>0</v>
      </c>
      <c r="AT97" s="44">
        <f t="shared" si="62"/>
        <v>0</v>
      </c>
      <c r="AU97" s="43"/>
      <c r="AV97" s="44">
        <f t="shared" si="63"/>
        <v>0</v>
      </c>
      <c r="AW97" s="43"/>
      <c r="AX97" s="44">
        <f t="shared" si="64"/>
        <v>0</v>
      </c>
      <c r="AY97" s="43"/>
      <c r="AZ97" s="62">
        <f t="shared" si="65"/>
        <v>0</v>
      </c>
    </row>
    <row r="98" spans="1:52">
      <c r="A98" s="42" t="s">
        <v>176</v>
      </c>
      <c r="B98" s="51">
        <f t="shared" si="44"/>
        <v>1105.4000000000001</v>
      </c>
      <c r="C98" s="43">
        <v>239</v>
      </c>
      <c r="D98" s="43" t="s">
        <v>54</v>
      </c>
      <c r="E98" s="43">
        <v>238</v>
      </c>
      <c r="F98" s="43" t="s">
        <v>54</v>
      </c>
      <c r="G98" s="43">
        <v>245</v>
      </c>
      <c r="H98" s="43" t="s">
        <v>54</v>
      </c>
      <c r="I98" s="43">
        <v>241</v>
      </c>
      <c r="J98" s="43" t="s">
        <v>54</v>
      </c>
      <c r="K98" s="43"/>
      <c r="L98" s="43"/>
      <c r="M98" s="52">
        <v>8.24</v>
      </c>
      <c r="N98" s="54">
        <f t="shared" si="45"/>
        <v>906.4</v>
      </c>
      <c r="O98" s="43"/>
      <c r="P98" s="45">
        <f t="shared" si="46"/>
        <v>0</v>
      </c>
      <c r="Q98" s="43"/>
      <c r="R98" s="45">
        <f t="shared" si="47"/>
        <v>0</v>
      </c>
      <c r="S98" s="44">
        <f t="shared" si="48"/>
        <v>0</v>
      </c>
      <c r="T98" s="43"/>
      <c r="U98" s="45">
        <f t="shared" si="49"/>
        <v>0</v>
      </c>
      <c r="V98" s="43"/>
      <c r="W98" s="45">
        <f t="shared" si="50"/>
        <v>0</v>
      </c>
      <c r="X98" s="44">
        <f t="shared" si="51"/>
        <v>0</v>
      </c>
      <c r="Y98" s="43"/>
      <c r="Z98" s="44">
        <f t="shared" si="52"/>
        <v>0</v>
      </c>
      <c r="AA98" s="43"/>
      <c r="AB98" s="44">
        <f t="shared" si="53"/>
        <v>0</v>
      </c>
      <c r="AC98" s="43">
        <v>2</v>
      </c>
      <c r="AD98" s="44">
        <f t="shared" si="54"/>
        <v>50</v>
      </c>
      <c r="AE98" s="43"/>
      <c r="AF98" s="44">
        <f t="shared" si="55"/>
        <v>0</v>
      </c>
      <c r="AG98" s="43"/>
      <c r="AH98" s="44">
        <f t="shared" si="56"/>
        <v>0</v>
      </c>
      <c r="AI98" s="43"/>
      <c r="AJ98" s="44">
        <f t="shared" si="57"/>
        <v>0</v>
      </c>
      <c r="AK98" s="46">
        <v>41696</v>
      </c>
      <c r="AL98" s="44">
        <f t="shared" si="58"/>
        <v>0</v>
      </c>
      <c r="AM98" s="43">
        <v>7</v>
      </c>
      <c r="AN98" s="44">
        <f t="shared" si="59"/>
        <v>49</v>
      </c>
      <c r="AO98" s="43">
        <v>2</v>
      </c>
      <c r="AP98" s="44">
        <f t="shared" si="60"/>
        <v>100</v>
      </c>
      <c r="AQ98" s="43"/>
      <c r="AR98" s="44">
        <f t="shared" si="61"/>
        <v>0</v>
      </c>
      <c r="AS98" s="43">
        <v>0</v>
      </c>
      <c r="AT98" s="44">
        <f t="shared" si="62"/>
        <v>0</v>
      </c>
      <c r="AU98" s="43"/>
      <c r="AV98" s="44">
        <f t="shared" si="63"/>
        <v>0</v>
      </c>
      <c r="AW98" s="43"/>
      <c r="AX98" s="44">
        <f t="shared" si="64"/>
        <v>0</v>
      </c>
      <c r="AY98" s="43"/>
      <c r="AZ98" s="62">
        <f t="shared" si="65"/>
        <v>0</v>
      </c>
    </row>
    <row r="99" spans="1:52">
      <c r="A99" s="42" t="s">
        <v>194</v>
      </c>
      <c r="B99" s="51">
        <f t="shared" si="44"/>
        <v>1100.8000000000002</v>
      </c>
      <c r="C99" s="43">
        <v>209</v>
      </c>
      <c r="D99" s="43" t="s">
        <v>54</v>
      </c>
      <c r="E99" s="43">
        <v>201</v>
      </c>
      <c r="F99" s="43" t="s">
        <v>54</v>
      </c>
      <c r="G99" s="43">
        <v>220</v>
      </c>
      <c r="H99" s="43" t="s">
        <v>54</v>
      </c>
      <c r="I99" s="43">
        <v>213</v>
      </c>
      <c r="J99" s="43" t="s">
        <v>55</v>
      </c>
      <c r="K99" s="43">
        <v>214</v>
      </c>
      <c r="L99" s="43" t="s">
        <v>55</v>
      </c>
      <c r="M99" s="52">
        <v>7.28</v>
      </c>
      <c r="N99" s="54">
        <f t="shared" si="45"/>
        <v>800.80000000000007</v>
      </c>
      <c r="O99" s="43"/>
      <c r="P99" s="45">
        <f t="shared" si="46"/>
        <v>0</v>
      </c>
      <c r="Q99" s="43"/>
      <c r="R99" s="45">
        <f t="shared" si="47"/>
        <v>0</v>
      </c>
      <c r="S99" s="44">
        <f t="shared" si="48"/>
        <v>0</v>
      </c>
      <c r="T99" s="43"/>
      <c r="U99" s="45">
        <f t="shared" si="49"/>
        <v>0</v>
      </c>
      <c r="V99" s="43"/>
      <c r="W99" s="45">
        <f t="shared" si="50"/>
        <v>0</v>
      </c>
      <c r="X99" s="44">
        <f t="shared" si="51"/>
        <v>0</v>
      </c>
      <c r="Y99" s="43"/>
      <c r="Z99" s="44">
        <f t="shared" si="52"/>
        <v>0</v>
      </c>
      <c r="AA99" s="43"/>
      <c r="AB99" s="44">
        <f t="shared" si="53"/>
        <v>0</v>
      </c>
      <c r="AC99" s="43"/>
      <c r="AD99" s="44">
        <f t="shared" si="54"/>
        <v>0</v>
      </c>
      <c r="AE99" s="43"/>
      <c r="AF99" s="44">
        <f t="shared" si="55"/>
        <v>0</v>
      </c>
      <c r="AG99" s="43"/>
      <c r="AH99" s="44">
        <f t="shared" si="56"/>
        <v>0</v>
      </c>
      <c r="AI99" s="43"/>
      <c r="AJ99" s="44">
        <f t="shared" si="57"/>
        <v>0</v>
      </c>
      <c r="AK99" s="46">
        <v>43173</v>
      </c>
      <c r="AL99" s="44">
        <f t="shared" si="58"/>
        <v>300</v>
      </c>
      <c r="AM99" s="43"/>
      <c r="AN99" s="44">
        <f t="shared" si="59"/>
        <v>0</v>
      </c>
      <c r="AO99" s="43"/>
      <c r="AP99" s="44">
        <f t="shared" si="60"/>
        <v>0</v>
      </c>
      <c r="AQ99" s="43"/>
      <c r="AR99" s="44">
        <f t="shared" si="61"/>
        <v>0</v>
      </c>
      <c r="AS99" s="43">
        <v>0</v>
      </c>
      <c r="AT99" s="44">
        <f t="shared" si="62"/>
        <v>0</v>
      </c>
      <c r="AU99" s="43"/>
      <c r="AV99" s="44">
        <f t="shared" si="63"/>
        <v>0</v>
      </c>
      <c r="AW99" s="43"/>
      <c r="AX99" s="44">
        <f t="shared" si="64"/>
        <v>0</v>
      </c>
      <c r="AY99" s="43"/>
      <c r="AZ99" s="62">
        <f t="shared" si="65"/>
        <v>0</v>
      </c>
    </row>
    <row r="100" spans="1:52">
      <c r="A100" s="42" t="s">
        <v>101</v>
      </c>
      <c r="B100" s="51">
        <f t="shared" ref="B100:B131" si="66">N100+S100+X100+Z100+AB100+AD100+AF100+AH100+AJ100+AL100+AN100+AP100+AR100+AT100+AV100+AX100+AZ100</f>
        <v>1098.0999999999999</v>
      </c>
      <c r="C100" s="43">
        <v>267</v>
      </c>
      <c r="D100" s="43" t="s">
        <v>54</v>
      </c>
      <c r="E100" s="43"/>
      <c r="F100" s="43"/>
      <c r="G100" s="43"/>
      <c r="H100" s="43"/>
      <c r="I100" s="43"/>
      <c r="J100" s="43"/>
      <c r="K100" s="43"/>
      <c r="L100" s="43"/>
      <c r="M100" s="52">
        <v>6.71</v>
      </c>
      <c r="N100" s="54">
        <f t="shared" ref="N100:N131" si="67">110*M100</f>
        <v>738.1</v>
      </c>
      <c r="O100" s="43"/>
      <c r="P100" s="45">
        <f t="shared" ref="P100:P131" si="68">O100*200</f>
        <v>0</v>
      </c>
      <c r="Q100" s="43"/>
      <c r="R100" s="45">
        <f t="shared" ref="R100:R131" si="69">Q100*0.3*200</f>
        <v>0</v>
      </c>
      <c r="S100" s="44">
        <f t="shared" ref="S100:S131" si="70">P100+R100</f>
        <v>0</v>
      </c>
      <c r="T100" s="43"/>
      <c r="U100" s="45">
        <f t="shared" ref="U100:U131" si="71">T100*100</f>
        <v>0</v>
      </c>
      <c r="V100" s="43"/>
      <c r="W100" s="45">
        <f t="shared" ref="W100:W131" si="72">V100*0.3*100</f>
        <v>0</v>
      </c>
      <c r="X100" s="44">
        <f t="shared" ref="X100:X131" si="73">U100+W100</f>
        <v>0</v>
      </c>
      <c r="Y100" s="43"/>
      <c r="Z100" s="44">
        <f t="shared" ref="Z100:Z131" si="74">150*Y100</f>
        <v>0</v>
      </c>
      <c r="AA100" s="43"/>
      <c r="AB100" s="44">
        <f t="shared" ref="AB100:AB131" si="75">100*AA100</f>
        <v>0</v>
      </c>
      <c r="AC100" s="43">
        <v>1</v>
      </c>
      <c r="AD100" s="44">
        <f t="shared" ref="AD100:AD131" si="76">IF(AC100=1,30,IF(AC100=2,50,IF(AC100=3,70,0)))</f>
        <v>30</v>
      </c>
      <c r="AE100" s="43">
        <v>1</v>
      </c>
      <c r="AF100" s="44">
        <f t="shared" ref="AF100:AF131" si="77">IF(AE100=1,30,IF(AE100=2,50,IF(AE100=3,70,0)))</f>
        <v>30</v>
      </c>
      <c r="AG100" s="43"/>
      <c r="AH100" s="44">
        <f t="shared" ref="AH100:AH131" si="78">IF(AG100=1,30,IF(AG100=2,50,IF(AG100=3,70,0)))</f>
        <v>0</v>
      </c>
      <c r="AI100" s="43"/>
      <c r="AJ100" s="44">
        <f t="shared" ref="AJ100:AJ131" si="79">AI100*80</f>
        <v>0</v>
      </c>
      <c r="AK100" s="46">
        <v>43007</v>
      </c>
      <c r="AL100" s="44">
        <f t="shared" ref="AL100:AL131" si="80">IF(AK100&lt;(DATE(2017,6,13)),IF(AK100&lt;(DATE(2016,12,13)),IF(AK100&lt;(DATE(2016,6,13)),0,100),200),300)</f>
        <v>300</v>
      </c>
      <c r="AM100" s="43">
        <v>0</v>
      </c>
      <c r="AN100" s="44">
        <f t="shared" ref="AN100:AN131" si="81">IF(AM100&lt;61,AM100*7,420)</f>
        <v>0</v>
      </c>
      <c r="AO100" s="43"/>
      <c r="AP100" s="44">
        <f t="shared" ref="AP100:AP131" si="82">IF(AO100&lt;7,AO100*50,300)</f>
        <v>0</v>
      </c>
      <c r="AQ100" s="43"/>
      <c r="AR100" s="44">
        <f t="shared" ref="AR100:AR131" si="83">AQ100*70</f>
        <v>0</v>
      </c>
      <c r="AS100" s="43">
        <v>0</v>
      </c>
      <c r="AT100" s="44">
        <f t="shared" ref="AT100:AT131" si="84">50*AS100</f>
        <v>0</v>
      </c>
      <c r="AU100" s="43"/>
      <c r="AV100" s="44">
        <f t="shared" ref="AV100:AV131" si="85">100*AU100</f>
        <v>0</v>
      </c>
      <c r="AW100" s="43"/>
      <c r="AX100" s="44">
        <f t="shared" ref="AX100:AX131" si="86">100*AW100</f>
        <v>0</v>
      </c>
      <c r="AY100" s="43"/>
      <c r="AZ100" s="62">
        <f t="shared" ref="AZ100:AZ131" si="87">100*AY100</f>
        <v>0</v>
      </c>
    </row>
    <row r="101" spans="1:52">
      <c r="A101" s="43" t="s">
        <v>153</v>
      </c>
      <c r="B101" s="51">
        <f t="shared" si="66"/>
        <v>1095.5</v>
      </c>
      <c r="C101" s="43">
        <v>271</v>
      </c>
      <c r="D101" s="43" t="s">
        <v>54</v>
      </c>
      <c r="E101" s="43">
        <v>258</v>
      </c>
      <c r="F101" s="43" t="s">
        <v>55</v>
      </c>
      <c r="G101" s="43">
        <v>281</v>
      </c>
      <c r="H101" s="43" t="s">
        <v>55</v>
      </c>
      <c r="I101" s="43">
        <v>229</v>
      </c>
      <c r="J101" s="43" t="s">
        <v>55</v>
      </c>
      <c r="K101" s="43">
        <v>252</v>
      </c>
      <c r="L101" s="43" t="s">
        <v>55</v>
      </c>
      <c r="M101" s="52">
        <v>6.05</v>
      </c>
      <c r="N101" s="54">
        <f t="shared" si="67"/>
        <v>665.5</v>
      </c>
      <c r="O101" s="43"/>
      <c r="P101" s="45">
        <f t="shared" si="68"/>
        <v>0</v>
      </c>
      <c r="Q101" s="43"/>
      <c r="R101" s="45">
        <f t="shared" si="69"/>
        <v>0</v>
      </c>
      <c r="S101" s="44">
        <f t="shared" si="70"/>
        <v>0</v>
      </c>
      <c r="T101" s="43"/>
      <c r="U101" s="45">
        <f t="shared" si="71"/>
        <v>0</v>
      </c>
      <c r="V101" s="43"/>
      <c r="W101" s="45">
        <f t="shared" si="72"/>
        <v>0</v>
      </c>
      <c r="X101" s="44">
        <f t="shared" si="73"/>
        <v>0</v>
      </c>
      <c r="Y101" s="43"/>
      <c r="Z101" s="44">
        <f t="shared" si="74"/>
        <v>0</v>
      </c>
      <c r="AA101" s="43"/>
      <c r="AB101" s="44">
        <f t="shared" si="75"/>
        <v>0</v>
      </c>
      <c r="AC101" s="43">
        <v>2</v>
      </c>
      <c r="AD101" s="44">
        <f t="shared" si="76"/>
        <v>50</v>
      </c>
      <c r="AE101" s="43"/>
      <c r="AF101" s="44">
        <f t="shared" si="77"/>
        <v>0</v>
      </c>
      <c r="AG101" s="43"/>
      <c r="AH101" s="44">
        <f t="shared" si="78"/>
        <v>0</v>
      </c>
      <c r="AI101" s="43">
        <v>1</v>
      </c>
      <c r="AJ101" s="44">
        <f t="shared" si="79"/>
        <v>80</v>
      </c>
      <c r="AK101" s="46">
        <v>43173</v>
      </c>
      <c r="AL101" s="44">
        <f t="shared" si="80"/>
        <v>300</v>
      </c>
      <c r="AM101" s="43"/>
      <c r="AN101" s="44">
        <f t="shared" si="81"/>
        <v>0</v>
      </c>
      <c r="AO101" s="43"/>
      <c r="AP101" s="44">
        <f t="shared" si="82"/>
        <v>0</v>
      </c>
      <c r="AQ101" s="43"/>
      <c r="AR101" s="44">
        <f t="shared" si="83"/>
        <v>0</v>
      </c>
      <c r="AS101" s="43">
        <v>0</v>
      </c>
      <c r="AT101" s="44">
        <f t="shared" si="84"/>
        <v>0</v>
      </c>
      <c r="AU101" s="43"/>
      <c r="AV101" s="44">
        <f t="shared" si="85"/>
        <v>0</v>
      </c>
      <c r="AW101" s="43"/>
      <c r="AX101" s="44">
        <f t="shared" si="86"/>
        <v>0</v>
      </c>
      <c r="AY101" s="43"/>
      <c r="AZ101" s="62">
        <f t="shared" si="87"/>
        <v>0</v>
      </c>
    </row>
    <row r="102" spans="1:52">
      <c r="A102" s="42" t="s">
        <v>209</v>
      </c>
      <c r="B102" s="51">
        <f t="shared" si="66"/>
        <v>1094.0999999999999</v>
      </c>
      <c r="C102" s="43">
        <v>214</v>
      </c>
      <c r="D102" s="43" t="s">
        <v>55</v>
      </c>
      <c r="E102" s="43">
        <v>220</v>
      </c>
      <c r="F102" s="43" t="s">
        <v>55</v>
      </c>
      <c r="G102" s="43">
        <v>211</v>
      </c>
      <c r="H102" s="43" t="s">
        <v>55</v>
      </c>
      <c r="I102" s="43">
        <v>216</v>
      </c>
      <c r="J102" s="43" t="s">
        <v>55</v>
      </c>
      <c r="K102" s="43">
        <v>213</v>
      </c>
      <c r="L102" s="43" t="s">
        <v>55</v>
      </c>
      <c r="M102" s="52">
        <v>6.31</v>
      </c>
      <c r="N102" s="54">
        <f t="shared" si="67"/>
        <v>694.09999999999991</v>
      </c>
      <c r="O102" s="43"/>
      <c r="P102" s="45">
        <f t="shared" si="68"/>
        <v>0</v>
      </c>
      <c r="Q102" s="43"/>
      <c r="R102" s="45">
        <f t="shared" si="69"/>
        <v>0</v>
      </c>
      <c r="S102" s="44">
        <f t="shared" si="70"/>
        <v>0</v>
      </c>
      <c r="T102" s="43"/>
      <c r="U102" s="45">
        <f t="shared" si="71"/>
        <v>0</v>
      </c>
      <c r="V102" s="43"/>
      <c r="W102" s="45">
        <f t="shared" si="72"/>
        <v>0</v>
      </c>
      <c r="X102" s="44">
        <f t="shared" si="73"/>
        <v>0</v>
      </c>
      <c r="Y102" s="43"/>
      <c r="Z102" s="44">
        <f t="shared" si="74"/>
        <v>0</v>
      </c>
      <c r="AA102" s="43"/>
      <c r="AB102" s="44">
        <f t="shared" si="75"/>
        <v>0</v>
      </c>
      <c r="AC102" s="43"/>
      <c r="AD102" s="44">
        <f t="shared" si="76"/>
        <v>0</v>
      </c>
      <c r="AE102" s="43"/>
      <c r="AF102" s="44">
        <f t="shared" si="77"/>
        <v>0</v>
      </c>
      <c r="AG102" s="43"/>
      <c r="AH102" s="44">
        <f t="shared" si="78"/>
        <v>0</v>
      </c>
      <c r="AI102" s="43"/>
      <c r="AJ102" s="44">
        <f t="shared" si="79"/>
        <v>0</v>
      </c>
      <c r="AK102" s="46">
        <v>43118</v>
      </c>
      <c r="AL102" s="44">
        <f t="shared" si="80"/>
        <v>300</v>
      </c>
      <c r="AM102" s="43">
        <v>0</v>
      </c>
      <c r="AN102" s="44">
        <f t="shared" si="81"/>
        <v>0</v>
      </c>
      <c r="AO102" s="43">
        <v>2</v>
      </c>
      <c r="AP102" s="44">
        <f t="shared" si="82"/>
        <v>100</v>
      </c>
      <c r="AQ102" s="43"/>
      <c r="AR102" s="44">
        <f t="shared" si="83"/>
        <v>0</v>
      </c>
      <c r="AS102" s="43">
        <v>0</v>
      </c>
      <c r="AT102" s="44">
        <f t="shared" si="84"/>
        <v>0</v>
      </c>
      <c r="AU102" s="43"/>
      <c r="AV102" s="44">
        <f t="shared" si="85"/>
        <v>0</v>
      </c>
      <c r="AW102" s="43"/>
      <c r="AX102" s="44">
        <f t="shared" si="86"/>
        <v>0</v>
      </c>
      <c r="AY102" s="43"/>
      <c r="AZ102" s="62">
        <f t="shared" si="87"/>
        <v>0</v>
      </c>
    </row>
    <row r="103" spans="1:52">
      <c r="A103" s="42" t="s">
        <v>146</v>
      </c>
      <c r="B103" s="51">
        <f t="shared" si="66"/>
        <v>1092.2</v>
      </c>
      <c r="C103" s="43">
        <v>211</v>
      </c>
      <c r="D103" s="43" t="s">
        <v>54</v>
      </c>
      <c r="E103" s="43">
        <v>209</v>
      </c>
      <c r="F103" s="43" t="s">
        <v>55</v>
      </c>
      <c r="G103" s="43">
        <v>216</v>
      </c>
      <c r="H103" s="43" t="s">
        <v>54</v>
      </c>
      <c r="I103" s="43">
        <v>220</v>
      </c>
      <c r="J103" s="43" t="s">
        <v>55</v>
      </c>
      <c r="K103" s="43">
        <v>201</v>
      </c>
      <c r="L103" s="43" t="s">
        <v>55</v>
      </c>
      <c r="M103" s="52">
        <v>7.12</v>
      </c>
      <c r="N103" s="54">
        <f t="shared" si="67"/>
        <v>783.2</v>
      </c>
      <c r="O103" s="43"/>
      <c r="P103" s="45">
        <f t="shared" si="68"/>
        <v>0</v>
      </c>
      <c r="Q103" s="43"/>
      <c r="R103" s="45">
        <f t="shared" si="69"/>
        <v>0</v>
      </c>
      <c r="S103" s="44">
        <f t="shared" si="70"/>
        <v>0</v>
      </c>
      <c r="T103" s="43"/>
      <c r="U103" s="45">
        <f t="shared" si="71"/>
        <v>0</v>
      </c>
      <c r="V103" s="43"/>
      <c r="W103" s="45">
        <f t="shared" si="72"/>
        <v>0</v>
      </c>
      <c r="X103" s="44">
        <f t="shared" si="73"/>
        <v>0</v>
      </c>
      <c r="Y103" s="43"/>
      <c r="Z103" s="44">
        <f t="shared" si="74"/>
        <v>0</v>
      </c>
      <c r="AA103" s="43"/>
      <c r="AB103" s="44">
        <f t="shared" si="75"/>
        <v>0</v>
      </c>
      <c r="AC103" s="43"/>
      <c r="AD103" s="44">
        <f t="shared" si="76"/>
        <v>0</v>
      </c>
      <c r="AE103" s="43"/>
      <c r="AF103" s="44">
        <f t="shared" si="77"/>
        <v>0</v>
      </c>
      <c r="AG103" s="43"/>
      <c r="AH103" s="44">
        <f t="shared" si="78"/>
        <v>0</v>
      </c>
      <c r="AI103" s="43"/>
      <c r="AJ103" s="44">
        <f t="shared" si="79"/>
        <v>0</v>
      </c>
      <c r="AK103" s="46">
        <v>41977</v>
      </c>
      <c r="AL103" s="44">
        <f t="shared" si="80"/>
        <v>0</v>
      </c>
      <c r="AM103" s="43">
        <v>37</v>
      </c>
      <c r="AN103" s="44">
        <f t="shared" si="81"/>
        <v>259</v>
      </c>
      <c r="AO103" s="43">
        <v>1</v>
      </c>
      <c r="AP103" s="44">
        <f t="shared" si="82"/>
        <v>50</v>
      </c>
      <c r="AQ103" s="43"/>
      <c r="AR103" s="44">
        <f t="shared" si="83"/>
        <v>0</v>
      </c>
      <c r="AS103" s="43">
        <v>0</v>
      </c>
      <c r="AT103" s="44">
        <f t="shared" si="84"/>
        <v>0</v>
      </c>
      <c r="AU103" s="43"/>
      <c r="AV103" s="44">
        <f t="shared" si="85"/>
        <v>0</v>
      </c>
      <c r="AW103" s="43"/>
      <c r="AX103" s="44">
        <f t="shared" si="86"/>
        <v>0</v>
      </c>
      <c r="AY103" s="43"/>
      <c r="AZ103" s="62">
        <f t="shared" si="87"/>
        <v>0</v>
      </c>
    </row>
    <row r="104" spans="1:52">
      <c r="A104" s="42" t="s">
        <v>89</v>
      </c>
      <c r="B104" s="51">
        <f t="shared" si="66"/>
        <v>1086</v>
      </c>
      <c r="C104" s="43">
        <v>214</v>
      </c>
      <c r="D104" s="43" t="s">
        <v>54</v>
      </c>
      <c r="E104" s="43">
        <v>218</v>
      </c>
      <c r="F104" s="43" t="s">
        <v>54</v>
      </c>
      <c r="G104" s="43">
        <v>216</v>
      </c>
      <c r="H104" s="43" t="s">
        <v>54</v>
      </c>
      <c r="I104" s="43">
        <v>211</v>
      </c>
      <c r="J104" s="43" t="s">
        <v>54</v>
      </c>
      <c r="K104" s="43">
        <v>217</v>
      </c>
      <c r="L104" s="43" t="s">
        <v>54</v>
      </c>
      <c r="M104" s="52">
        <v>6.8</v>
      </c>
      <c r="N104" s="54">
        <f t="shared" si="67"/>
        <v>748</v>
      </c>
      <c r="O104" s="43"/>
      <c r="P104" s="45">
        <f t="shared" si="68"/>
        <v>0</v>
      </c>
      <c r="Q104" s="43"/>
      <c r="R104" s="45">
        <f t="shared" si="69"/>
        <v>0</v>
      </c>
      <c r="S104" s="44">
        <f t="shared" si="70"/>
        <v>0</v>
      </c>
      <c r="T104" s="43"/>
      <c r="U104" s="45">
        <f t="shared" si="71"/>
        <v>0</v>
      </c>
      <c r="V104" s="43"/>
      <c r="W104" s="45">
        <f t="shared" si="72"/>
        <v>0</v>
      </c>
      <c r="X104" s="44">
        <f t="shared" si="73"/>
        <v>0</v>
      </c>
      <c r="Y104" s="43"/>
      <c r="Z104" s="44">
        <f t="shared" si="74"/>
        <v>0</v>
      </c>
      <c r="AA104" s="43"/>
      <c r="AB104" s="44">
        <f t="shared" si="75"/>
        <v>0</v>
      </c>
      <c r="AC104" s="43">
        <v>2</v>
      </c>
      <c r="AD104" s="44">
        <f t="shared" si="76"/>
        <v>50</v>
      </c>
      <c r="AE104" s="43">
        <v>3</v>
      </c>
      <c r="AF104" s="44">
        <f t="shared" si="77"/>
        <v>70</v>
      </c>
      <c r="AG104" s="43">
        <v>2</v>
      </c>
      <c r="AH104" s="44">
        <f t="shared" si="78"/>
        <v>50</v>
      </c>
      <c r="AI104" s="43"/>
      <c r="AJ104" s="44">
        <f t="shared" si="79"/>
        <v>0</v>
      </c>
      <c r="AK104" s="46">
        <v>42516</v>
      </c>
      <c r="AL104" s="44">
        <f t="shared" si="80"/>
        <v>0</v>
      </c>
      <c r="AM104" s="43">
        <v>24</v>
      </c>
      <c r="AN104" s="44">
        <f t="shared" si="81"/>
        <v>168</v>
      </c>
      <c r="AO104" s="43"/>
      <c r="AP104" s="44">
        <f t="shared" si="82"/>
        <v>0</v>
      </c>
      <c r="AQ104" s="43"/>
      <c r="AR104" s="44">
        <f t="shared" si="83"/>
        <v>0</v>
      </c>
      <c r="AS104" s="43">
        <v>0</v>
      </c>
      <c r="AT104" s="44">
        <f t="shared" si="84"/>
        <v>0</v>
      </c>
      <c r="AU104" s="43"/>
      <c r="AV104" s="44">
        <f t="shared" si="85"/>
        <v>0</v>
      </c>
      <c r="AW104" s="43"/>
      <c r="AX104" s="44">
        <f t="shared" si="86"/>
        <v>0</v>
      </c>
      <c r="AY104" s="43"/>
      <c r="AZ104" s="62">
        <f t="shared" si="87"/>
        <v>0</v>
      </c>
    </row>
    <row r="105" spans="1:52">
      <c r="A105" s="43" t="s">
        <v>108</v>
      </c>
      <c r="B105" s="51">
        <f t="shared" si="66"/>
        <v>1078.4000000000001</v>
      </c>
      <c r="C105" s="43">
        <v>218</v>
      </c>
      <c r="D105" s="43" t="s">
        <v>55</v>
      </c>
      <c r="E105" s="43">
        <v>213</v>
      </c>
      <c r="F105" s="43" t="s">
        <v>55</v>
      </c>
      <c r="G105" s="43">
        <v>216</v>
      </c>
      <c r="H105" s="43" t="s">
        <v>55</v>
      </c>
      <c r="I105" s="43">
        <v>217</v>
      </c>
      <c r="J105" s="43" t="s">
        <v>55</v>
      </c>
      <c r="K105" s="43"/>
      <c r="L105" s="43"/>
      <c r="M105" s="52">
        <v>6.44</v>
      </c>
      <c r="N105" s="54">
        <f t="shared" si="67"/>
        <v>708.40000000000009</v>
      </c>
      <c r="O105" s="43"/>
      <c r="P105" s="45">
        <f t="shared" si="68"/>
        <v>0</v>
      </c>
      <c r="Q105" s="43"/>
      <c r="R105" s="45">
        <f t="shared" si="69"/>
        <v>0</v>
      </c>
      <c r="S105" s="44">
        <f t="shared" si="70"/>
        <v>0</v>
      </c>
      <c r="T105" s="43"/>
      <c r="U105" s="45">
        <f t="shared" si="71"/>
        <v>0</v>
      </c>
      <c r="V105" s="43"/>
      <c r="W105" s="45">
        <f t="shared" si="72"/>
        <v>0</v>
      </c>
      <c r="X105" s="44">
        <f t="shared" si="73"/>
        <v>0</v>
      </c>
      <c r="Y105" s="43"/>
      <c r="Z105" s="44">
        <f t="shared" si="74"/>
        <v>0</v>
      </c>
      <c r="AA105" s="43"/>
      <c r="AB105" s="44">
        <f t="shared" si="75"/>
        <v>0</v>
      </c>
      <c r="AC105" s="43"/>
      <c r="AD105" s="44">
        <f t="shared" si="76"/>
        <v>0</v>
      </c>
      <c r="AE105" s="43"/>
      <c r="AF105" s="44">
        <f t="shared" si="77"/>
        <v>0</v>
      </c>
      <c r="AG105" s="43"/>
      <c r="AH105" s="44">
        <f t="shared" si="78"/>
        <v>0</v>
      </c>
      <c r="AI105" s="43"/>
      <c r="AJ105" s="44">
        <f t="shared" si="79"/>
        <v>0</v>
      </c>
      <c r="AK105" s="46">
        <v>43118</v>
      </c>
      <c r="AL105" s="44">
        <f t="shared" si="80"/>
        <v>300</v>
      </c>
      <c r="AM105" s="43">
        <v>0</v>
      </c>
      <c r="AN105" s="44">
        <f t="shared" si="81"/>
        <v>0</v>
      </c>
      <c r="AO105" s="43"/>
      <c r="AP105" s="44">
        <f t="shared" si="82"/>
        <v>0</v>
      </c>
      <c r="AQ105" s="43">
        <v>1</v>
      </c>
      <c r="AR105" s="44">
        <f t="shared" si="83"/>
        <v>70</v>
      </c>
      <c r="AS105" s="43">
        <v>0</v>
      </c>
      <c r="AT105" s="44">
        <f t="shared" si="84"/>
        <v>0</v>
      </c>
      <c r="AU105" s="43"/>
      <c r="AV105" s="44">
        <f t="shared" si="85"/>
        <v>0</v>
      </c>
      <c r="AW105" s="43"/>
      <c r="AX105" s="44">
        <f t="shared" si="86"/>
        <v>0</v>
      </c>
      <c r="AY105" s="43"/>
      <c r="AZ105" s="62">
        <f t="shared" si="87"/>
        <v>0</v>
      </c>
    </row>
    <row r="106" spans="1:52">
      <c r="A106" s="43" t="s">
        <v>156</v>
      </c>
      <c r="B106" s="51">
        <f t="shared" si="66"/>
        <v>1077.8</v>
      </c>
      <c r="C106" s="43">
        <v>249</v>
      </c>
      <c r="D106" s="43" t="s">
        <v>54</v>
      </c>
      <c r="E106" s="43"/>
      <c r="F106" s="43"/>
      <c r="G106" s="43"/>
      <c r="H106" s="43"/>
      <c r="I106" s="43"/>
      <c r="J106" s="43"/>
      <c r="K106" s="43"/>
      <c r="L106" s="43"/>
      <c r="M106" s="52">
        <v>6.18</v>
      </c>
      <c r="N106" s="54">
        <f t="shared" si="67"/>
        <v>679.8</v>
      </c>
      <c r="O106" s="43"/>
      <c r="P106" s="45">
        <f t="shared" si="68"/>
        <v>0</v>
      </c>
      <c r="Q106" s="43"/>
      <c r="R106" s="45">
        <f t="shared" si="69"/>
        <v>0</v>
      </c>
      <c r="S106" s="44">
        <f t="shared" si="70"/>
        <v>0</v>
      </c>
      <c r="T106" s="43"/>
      <c r="U106" s="45">
        <f t="shared" si="71"/>
        <v>0</v>
      </c>
      <c r="V106" s="43"/>
      <c r="W106" s="45">
        <f t="shared" si="72"/>
        <v>0</v>
      </c>
      <c r="X106" s="44">
        <f t="shared" si="73"/>
        <v>0</v>
      </c>
      <c r="Y106" s="43"/>
      <c r="Z106" s="44">
        <f t="shared" si="74"/>
        <v>0</v>
      </c>
      <c r="AA106" s="43"/>
      <c r="AB106" s="44">
        <f t="shared" si="75"/>
        <v>0</v>
      </c>
      <c r="AC106" s="43">
        <v>3</v>
      </c>
      <c r="AD106" s="44">
        <f t="shared" si="76"/>
        <v>70</v>
      </c>
      <c r="AE106" s="43"/>
      <c r="AF106" s="44">
        <f t="shared" si="77"/>
        <v>0</v>
      </c>
      <c r="AG106" s="43"/>
      <c r="AH106" s="44">
        <f t="shared" si="78"/>
        <v>0</v>
      </c>
      <c r="AI106" s="43"/>
      <c r="AJ106" s="44">
        <f t="shared" si="79"/>
        <v>0</v>
      </c>
      <c r="AK106" s="46">
        <v>43124</v>
      </c>
      <c r="AL106" s="44">
        <f t="shared" si="80"/>
        <v>300</v>
      </c>
      <c r="AM106" s="43">
        <v>4</v>
      </c>
      <c r="AN106" s="44">
        <f t="shared" si="81"/>
        <v>28</v>
      </c>
      <c r="AO106" s="43"/>
      <c r="AP106" s="44">
        <f t="shared" si="82"/>
        <v>0</v>
      </c>
      <c r="AQ106" s="43"/>
      <c r="AR106" s="44">
        <f t="shared" si="83"/>
        <v>0</v>
      </c>
      <c r="AS106" s="43">
        <v>0</v>
      </c>
      <c r="AT106" s="44">
        <f t="shared" si="84"/>
        <v>0</v>
      </c>
      <c r="AU106" s="43"/>
      <c r="AV106" s="44">
        <f t="shared" si="85"/>
        <v>0</v>
      </c>
      <c r="AW106" s="43"/>
      <c r="AX106" s="44">
        <f t="shared" si="86"/>
        <v>0</v>
      </c>
      <c r="AY106" s="43"/>
      <c r="AZ106" s="62">
        <f t="shared" si="87"/>
        <v>0</v>
      </c>
    </row>
    <row r="107" spans="1:52">
      <c r="A107" s="43" t="s">
        <v>82</v>
      </c>
      <c r="B107" s="51">
        <f t="shared" si="66"/>
        <v>1075.0999999999999</v>
      </c>
      <c r="C107" s="43">
        <v>245</v>
      </c>
      <c r="D107" s="43" t="s">
        <v>54</v>
      </c>
      <c r="E107" s="43">
        <v>241</v>
      </c>
      <c r="F107" s="43" t="s">
        <v>54</v>
      </c>
      <c r="G107" s="43">
        <v>238</v>
      </c>
      <c r="H107" s="43" t="s">
        <v>54</v>
      </c>
      <c r="I107" s="43"/>
      <c r="J107" s="43"/>
      <c r="K107" s="43"/>
      <c r="L107" s="43"/>
      <c r="M107" s="52">
        <v>6.41</v>
      </c>
      <c r="N107" s="54">
        <f t="shared" si="67"/>
        <v>705.1</v>
      </c>
      <c r="O107" s="43"/>
      <c r="P107" s="45">
        <f t="shared" si="68"/>
        <v>0</v>
      </c>
      <c r="Q107" s="43"/>
      <c r="R107" s="45">
        <f t="shared" si="69"/>
        <v>0</v>
      </c>
      <c r="S107" s="44">
        <f t="shared" si="70"/>
        <v>0</v>
      </c>
      <c r="T107" s="43"/>
      <c r="U107" s="45">
        <f t="shared" si="71"/>
        <v>0</v>
      </c>
      <c r="V107" s="43"/>
      <c r="W107" s="45">
        <f t="shared" si="72"/>
        <v>0</v>
      </c>
      <c r="X107" s="44">
        <f t="shared" si="73"/>
        <v>0</v>
      </c>
      <c r="Y107" s="43"/>
      <c r="Z107" s="44">
        <f t="shared" si="74"/>
        <v>0</v>
      </c>
      <c r="AA107" s="43"/>
      <c r="AB107" s="44">
        <f t="shared" si="75"/>
        <v>0</v>
      </c>
      <c r="AC107" s="43">
        <v>3</v>
      </c>
      <c r="AD107" s="44">
        <f t="shared" si="76"/>
        <v>70</v>
      </c>
      <c r="AE107" s="43"/>
      <c r="AF107" s="44">
        <f t="shared" si="77"/>
        <v>0</v>
      </c>
      <c r="AG107" s="43"/>
      <c r="AH107" s="44">
        <f t="shared" si="78"/>
        <v>0</v>
      </c>
      <c r="AI107" s="43"/>
      <c r="AJ107" s="44">
        <f t="shared" si="79"/>
        <v>0</v>
      </c>
      <c r="AK107" s="46">
        <v>43236</v>
      </c>
      <c r="AL107" s="44">
        <f t="shared" si="80"/>
        <v>300</v>
      </c>
      <c r="AM107" s="43">
        <v>0</v>
      </c>
      <c r="AN107" s="44">
        <f t="shared" si="81"/>
        <v>0</v>
      </c>
      <c r="AO107" s="43"/>
      <c r="AP107" s="44">
        <f t="shared" si="82"/>
        <v>0</v>
      </c>
      <c r="AQ107" s="43"/>
      <c r="AR107" s="44">
        <f t="shared" si="83"/>
        <v>0</v>
      </c>
      <c r="AS107" s="43">
        <v>0</v>
      </c>
      <c r="AT107" s="44">
        <f t="shared" si="84"/>
        <v>0</v>
      </c>
      <c r="AU107" s="43"/>
      <c r="AV107" s="44">
        <f t="shared" si="85"/>
        <v>0</v>
      </c>
      <c r="AW107" s="43"/>
      <c r="AX107" s="44">
        <f t="shared" si="86"/>
        <v>0</v>
      </c>
      <c r="AY107" s="43"/>
      <c r="AZ107" s="62">
        <f t="shared" si="87"/>
        <v>0</v>
      </c>
    </row>
    <row r="108" spans="1:52">
      <c r="A108" s="42" t="s">
        <v>130</v>
      </c>
      <c r="B108" s="51">
        <f t="shared" si="66"/>
        <v>1067.7</v>
      </c>
      <c r="C108" s="43">
        <v>201</v>
      </c>
      <c r="D108" s="43" t="s">
        <v>55</v>
      </c>
      <c r="E108" s="43">
        <v>205</v>
      </c>
      <c r="F108" s="43" t="s">
        <v>55</v>
      </c>
      <c r="G108" s="43">
        <v>206</v>
      </c>
      <c r="H108" s="43" t="s">
        <v>55</v>
      </c>
      <c r="I108" s="43">
        <v>202</v>
      </c>
      <c r="J108" s="43" t="s">
        <v>55</v>
      </c>
      <c r="K108" s="43">
        <v>220</v>
      </c>
      <c r="L108" s="43" t="s">
        <v>55</v>
      </c>
      <c r="M108" s="52">
        <v>6.07</v>
      </c>
      <c r="N108" s="54">
        <f t="shared" si="67"/>
        <v>667.7</v>
      </c>
      <c r="O108" s="43"/>
      <c r="P108" s="45">
        <f t="shared" si="68"/>
        <v>0</v>
      </c>
      <c r="Q108" s="43"/>
      <c r="R108" s="45">
        <f t="shared" si="69"/>
        <v>0</v>
      </c>
      <c r="S108" s="44">
        <f t="shared" si="70"/>
        <v>0</v>
      </c>
      <c r="T108" s="43">
        <v>1</v>
      </c>
      <c r="U108" s="45">
        <f t="shared" si="71"/>
        <v>100</v>
      </c>
      <c r="V108" s="43"/>
      <c r="W108" s="45">
        <f t="shared" si="72"/>
        <v>0</v>
      </c>
      <c r="X108" s="44">
        <f t="shared" si="73"/>
        <v>100</v>
      </c>
      <c r="Y108" s="43"/>
      <c r="Z108" s="44">
        <f t="shared" si="74"/>
        <v>0</v>
      </c>
      <c r="AA108" s="43"/>
      <c r="AB108" s="44">
        <f t="shared" si="75"/>
        <v>0</v>
      </c>
      <c r="AC108" s="43"/>
      <c r="AD108" s="44">
        <f t="shared" si="76"/>
        <v>0</v>
      </c>
      <c r="AE108" s="43"/>
      <c r="AF108" s="44">
        <f t="shared" si="77"/>
        <v>0</v>
      </c>
      <c r="AG108" s="43"/>
      <c r="AH108" s="44">
        <f t="shared" si="78"/>
        <v>0</v>
      </c>
      <c r="AI108" s="43"/>
      <c r="AJ108" s="44">
        <f t="shared" si="79"/>
        <v>0</v>
      </c>
      <c r="AK108" s="46">
        <v>42950</v>
      </c>
      <c r="AL108" s="44">
        <f t="shared" si="80"/>
        <v>300</v>
      </c>
      <c r="AM108" s="43"/>
      <c r="AN108" s="44">
        <f t="shared" si="81"/>
        <v>0</v>
      </c>
      <c r="AO108" s="43"/>
      <c r="AP108" s="44">
        <f t="shared" si="82"/>
        <v>0</v>
      </c>
      <c r="AQ108" s="43"/>
      <c r="AR108" s="44">
        <f t="shared" si="83"/>
        <v>0</v>
      </c>
      <c r="AS108" s="43">
        <v>0</v>
      </c>
      <c r="AT108" s="44">
        <f t="shared" si="84"/>
        <v>0</v>
      </c>
      <c r="AU108" s="43"/>
      <c r="AV108" s="44">
        <f t="shared" si="85"/>
        <v>0</v>
      </c>
      <c r="AW108" s="43"/>
      <c r="AX108" s="44">
        <f t="shared" si="86"/>
        <v>0</v>
      </c>
      <c r="AY108" s="43"/>
      <c r="AZ108" s="62">
        <f t="shared" si="87"/>
        <v>0</v>
      </c>
    </row>
    <row r="109" spans="1:52">
      <c r="A109" s="42" t="s">
        <v>159</v>
      </c>
      <c r="B109" s="51">
        <f t="shared" si="66"/>
        <v>1061</v>
      </c>
      <c r="C109" s="43">
        <v>204</v>
      </c>
      <c r="D109" s="43" t="s">
        <v>55</v>
      </c>
      <c r="E109" s="43">
        <v>203</v>
      </c>
      <c r="F109" s="43" t="s">
        <v>55</v>
      </c>
      <c r="G109" s="43">
        <v>202</v>
      </c>
      <c r="H109" s="43" t="s">
        <v>55</v>
      </c>
      <c r="I109" s="43">
        <v>205</v>
      </c>
      <c r="J109" s="43" t="s">
        <v>55</v>
      </c>
      <c r="K109" s="43">
        <v>207</v>
      </c>
      <c r="L109" s="43" t="s">
        <v>55</v>
      </c>
      <c r="M109" s="52">
        <v>7</v>
      </c>
      <c r="N109" s="54">
        <f t="shared" si="67"/>
        <v>770</v>
      </c>
      <c r="O109" s="43"/>
      <c r="P109" s="45">
        <f t="shared" si="68"/>
        <v>0</v>
      </c>
      <c r="Q109" s="43"/>
      <c r="R109" s="45">
        <f t="shared" si="69"/>
        <v>0</v>
      </c>
      <c r="S109" s="44">
        <f t="shared" si="70"/>
        <v>0</v>
      </c>
      <c r="T109" s="43">
        <v>2</v>
      </c>
      <c r="U109" s="45">
        <f t="shared" si="71"/>
        <v>200</v>
      </c>
      <c r="V109" s="43"/>
      <c r="W109" s="45">
        <f t="shared" si="72"/>
        <v>0</v>
      </c>
      <c r="X109" s="44">
        <f t="shared" si="73"/>
        <v>200</v>
      </c>
      <c r="Y109" s="43"/>
      <c r="Z109" s="44">
        <f t="shared" si="74"/>
        <v>0</v>
      </c>
      <c r="AA109" s="43"/>
      <c r="AB109" s="44">
        <f t="shared" si="75"/>
        <v>0</v>
      </c>
      <c r="AC109" s="43"/>
      <c r="AD109" s="44">
        <f t="shared" si="76"/>
        <v>0</v>
      </c>
      <c r="AE109" s="43"/>
      <c r="AF109" s="44">
        <f t="shared" si="77"/>
        <v>0</v>
      </c>
      <c r="AG109" s="43"/>
      <c r="AH109" s="44">
        <f t="shared" si="78"/>
        <v>0</v>
      </c>
      <c r="AI109" s="43"/>
      <c r="AJ109" s="44">
        <f t="shared" si="79"/>
        <v>0</v>
      </c>
      <c r="AK109" s="46">
        <v>40675</v>
      </c>
      <c r="AL109" s="44">
        <f t="shared" si="80"/>
        <v>0</v>
      </c>
      <c r="AM109" s="43">
        <v>13</v>
      </c>
      <c r="AN109" s="44">
        <f t="shared" si="81"/>
        <v>91</v>
      </c>
      <c r="AO109" s="43"/>
      <c r="AP109" s="44">
        <f t="shared" si="82"/>
        <v>0</v>
      </c>
      <c r="AQ109" s="43"/>
      <c r="AR109" s="44">
        <f t="shared" si="83"/>
        <v>0</v>
      </c>
      <c r="AS109" s="43">
        <v>0</v>
      </c>
      <c r="AT109" s="44">
        <f t="shared" si="84"/>
        <v>0</v>
      </c>
      <c r="AU109" s="43"/>
      <c r="AV109" s="44">
        <f t="shared" si="85"/>
        <v>0</v>
      </c>
      <c r="AW109" s="43"/>
      <c r="AX109" s="44">
        <f t="shared" si="86"/>
        <v>0</v>
      </c>
      <c r="AY109" s="43"/>
      <c r="AZ109" s="62">
        <f t="shared" si="87"/>
        <v>0</v>
      </c>
    </row>
    <row r="110" spans="1:52">
      <c r="A110" s="42" t="s">
        <v>161</v>
      </c>
      <c r="B110" s="51">
        <f t="shared" si="66"/>
        <v>1052</v>
      </c>
      <c r="C110" s="43">
        <v>241</v>
      </c>
      <c r="D110" s="43" t="s">
        <v>54</v>
      </c>
      <c r="E110" s="43">
        <v>245</v>
      </c>
      <c r="F110" s="43" t="s">
        <v>54</v>
      </c>
      <c r="G110" s="43">
        <v>238</v>
      </c>
      <c r="H110" s="43" t="s">
        <v>55</v>
      </c>
      <c r="I110" s="43">
        <v>239</v>
      </c>
      <c r="J110" s="43" t="s">
        <v>55</v>
      </c>
      <c r="K110" s="43">
        <v>236</v>
      </c>
      <c r="L110" s="43" t="s">
        <v>55</v>
      </c>
      <c r="M110" s="52">
        <v>7</v>
      </c>
      <c r="N110" s="54">
        <f t="shared" si="67"/>
        <v>770</v>
      </c>
      <c r="O110" s="43"/>
      <c r="P110" s="45">
        <f t="shared" si="68"/>
        <v>0</v>
      </c>
      <c r="Q110" s="43"/>
      <c r="R110" s="45">
        <f t="shared" si="69"/>
        <v>0</v>
      </c>
      <c r="S110" s="44">
        <f t="shared" si="70"/>
        <v>0</v>
      </c>
      <c r="T110" s="43"/>
      <c r="U110" s="45">
        <f t="shared" si="71"/>
        <v>0</v>
      </c>
      <c r="V110" s="43"/>
      <c r="W110" s="45">
        <f t="shared" si="72"/>
        <v>0</v>
      </c>
      <c r="X110" s="44">
        <f t="shared" si="73"/>
        <v>0</v>
      </c>
      <c r="Y110" s="43"/>
      <c r="Z110" s="44">
        <f t="shared" si="74"/>
        <v>0</v>
      </c>
      <c r="AA110" s="43"/>
      <c r="AB110" s="44">
        <f t="shared" si="75"/>
        <v>0</v>
      </c>
      <c r="AC110" s="43">
        <v>3</v>
      </c>
      <c r="AD110" s="44">
        <f t="shared" si="76"/>
        <v>70</v>
      </c>
      <c r="AE110" s="43"/>
      <c r="AF110" s="44">
        <f t="shared" si="77"/>
        <v>0</v>
      </c>
      <c r="AG110" s="43"/>
      <c r="AH110" s="44">
        <f t="shared" si="78"/>
        <v>0</v>
      </c>
      <c r="AI110" s="43"/>
      <c r="AJ110" s="44">
        <f t="shared" si="79"/>
        <v>0</v>
      </c>
      <c r="AK110" s="46">
        <v>42633</v>
      </c>
      <c r="AL110" s="44">
        <f t="shared" si="80"/>
        <v>100</v>
      </c>
      <c r="AM110" s="43">
        <v>16</v>
      </c>
      <c r="AN110" s="44">
        <f t="shared" si="81"/>
        <v>112</v>
      </c>
      <c r="AO110" s="43"/>
      <c r="AP110" s="44">
        <f t="shared" si="82"/>
        <v>0</v>
      </c>
      <c r="AQ110" s="43"/>
      <c r="AR110" s="44">
        <f t="shared" si="83"/>
        <v>0</v>
      </c>
      <c r="AS110" s="43">
        <v>0</v>
      </c>
      <c r="AT110" s="44">
        <f t="shared" si="84"/>
        <v>0</v>
      </c>
      <c r="AU110" s="43"/>
      <c r="AV110" s="44">
        <f t="shared" si="85"/>
        <v>0</v>
      </c>
      <c r="AW110" s="43"/>
      <c r="AX110" s="44">
        <f t="shared" si="86"/>
        <v>0</v>
      </c>
      <c r="AY110" s="43"/>
      <c r="AZ110" s="62">
        <f t="shared" si="87"/>
        <v>0</v>
      </c>
    </row>
    <row r="111" spans="1:52">
      <c r="A111" s="42" t="s">
        <v>104</v>
      </c>
      <c r="B111" s="51">
        <f t="shared" si="66"/>
        <v>1049.5</v>
      </c>
      <c r="C111" s="43">
        <v>201</v>
      </c>
      <c r="D111" s="43" t="s">
        <v>54</v>
      </c>
      <c r="E111" s="43">
        <v>220</v>
      </c>
      <c r="F111" s="43" t="s">
        <v>54</v>
      </c>
      <c r="G111" s="43">
        <v>209</v>
      </c>
      <c r="H111" s="43" t="s">
        <v>54</v>
      </c>
      <c r="I111" s="43">
        <v>214</v>
      </c>
      <c r="J111" s="43" t="s">
        <v>55</v>
      </c>
      <c r="K111" s="43">
        <v>218</v>
      </c>
      <c r="L111" s="43" t="s">
        <v>55</v>
      </c>
      <c r="M111" s="52">
        <v>6.65</v>
      </c>
      <c r="N111" s="54">
        <f t="shared" si="67"/>
        <v>731.5</v>
      </c>
      <c r="O111" s="43"/>
      <c r="P111" s="45">
        <f t="shared" si="68"/>
        <v>0</v>
      </c>
      <c r="Q111" s="43"/>
      <c r="R111" s="45">
        <f t="shared" si="69"/>
        <v>0</v>
      </c>
      <c r="S111" s="44">
        <f t="shared" si="70"/>
        <v>0</v>
      </c>
      <c r="T111" s="43"/>
      <c r="U111" s="45">
        <f t="shared" si="71"/>
        <v>0</v>
      </c>
      <c r="V111" s="43"/>
      <c r="W111" s="45">
        <f t="shared" si="72"/>
        <v>0</v>
      </c>
      <c r="X111" s="44">
        <f t="shared" si="73"/>
        <v>0</v>
      </c>
      <c r="Y111" s="43"/>
      <c r="Z111" s="44">
        <f t="shared" si="74"/>
        <v>0</v>
      </c>
      <c r="AA111" s="43"/>
      <c r="AB111" s="44">
        <f t="shared" si="75"/>
        <v>0</v>
      </c>
      <c r="AC111" s="43"/>
      <c r="AD111" s="44">
        <f t="shared" si="76"/>
        <v>0</v>
      </c>
      <c r="AE111" s="43"/>
      <c r="AF111" s="44">
        <f t="shared" si="77"/>
        <v>0</v>
      </c>
      <c r="AG111" s="43"/>
      <c r="AH111" s="44">
        <f t="shared" si="78"/>
        <v>0</v>
      </c>
      <c r="AI111" s="43"/>
      <c r="AJ111" s="44">
        <f t="shared" si="79"/>
        <v>0</v>
      </c>
      <c r="AK111" s="46">
        <v>41408</v>
      </c>
      <c r="AL111" s="44">
        <f t="shared" si="80"/>
        <v>0</v>
      </c>
      <c r="AM111" s="43">
        <v>24</v>
      </c>
      <c r="AN111" s="44">
        <f t="shared" si="81"/>
        <v>168</v>
      </c>
      <c r="AO111" s="43">
        <v>1</v>
      </c>
      <c r="AP111" s="44">
        <f t="shared" si="82"/>
        <v>50</v>
      </c>
      <c r="AQ111" s="43"/>
      <c r="AR111" s="44">
        <f t="shared" si="83"/>
        <v>0</v>
      </c>
      <c r="AS111" s="43">
        <v>0</v>
      </c>
      <c r="AT111" s="44">
        <f t="shared" si="84"/>
        <v>0</v>
      </c>
      <c r="AU111" s="43"/>
      <c r="AV111" s="44">
        <f t="shared" si="85"/>
        <v>0</v>
      </c>
      <c r="AW111" s="43"/>
      <c r="AX111" s="44">
        <f t="shared" si="86"/>
        <v>0</v>
      </c>
      <c r="AY111" s="42">
        <v>1</v>
      </c>
      <c r="AZ111" s="62">
        <f t="shared" si="87"/>
        <v>100</v>
      </c>
    </row>
    <row r="112" spans="1:52">
      <c r="A112" s="42" t="s">
        <v>158</v>
      </c>
      <c r="B112" s="51">
        <f t="shared" si="66"/>
        <v>1048.5999999999999</v>
      </c>
      <c r="C112" s="43">
        <v>246</v>
      </c>
      <c r="D112" s="43" t="s">
        <v>54</v>
      </c>
      <c r="E112" s="43">
        <v>247</v>
      </c>
      <c r="F112" s="43" t="s">
        <v>55</v>
      </c>
      <c r="G112" s="43">
        <v>249</v>
      </c>
      <c r="H112" s="43" t="s">
        <v>55</v>
      </c>
      <c r="I112" s="43">
        <v>251</v>
      </c>
      <c r="J112" s="43" t="s">
        <v>55</v>
      </c>
      <c r="K112" s="43"/>
      <c r="L112" s="43"/>
      <c r="M112" s="52">
        <v>6.76</v>
      </c>
      <c r="N112" s="54">
        <f t="shared" si="67"/>
        <v>743.6</v>
      </c>
      <c r="O112" s="43"/>
      <c r="P112" s="45">
        <f t="shared" si="68"/>
        <v>0</v>
      </c>
      <c r="Q112" s="43"/>
      <c r="R112" s="45">
        <f t="shared" si="69"/>
        <v>0</v>
      </c>
      <c r="S112" s="44">
        <f t="shared" si="70"/>
        <v>0</v>
      </c>
      <c r="T112" s="43">
        <v>2</v>
      </c>
      <c r="U112" s="45">
        <f t="shared" si="71"/>
        <v>200</v>
      </c>
      <c r="V112" s="43"/>
      <c r="W112" s="45">
        <f t="shared" si="72"/>
        <v>0</v>
      </c>
      <c r="X112" s="44">
        <f t="shared" si="73"/>
        <v>200</v>
      </c>
      <c r="Y112" s="43"/>
      <c r="Z112" s="44">
        <f t="shared" si="74"/>
        <v>0</v>
      </c>
      <c r="AA112" s="43"/>
      <c r="AB112" s="44">
        <f t="shared" si="75"/>
        <v>0</v>
      </c>
      <c r="AC112" s="43"/>
      <c r="AD112" s="44">
        <f t="shared" si="76"/>
        <v>0</v>
      </c>
      <c r="AE112" s="43"/>
      <c r="AF112" s="44">
        <f t="shared" si="77"/>
        <v>0</v>
      </c>
      <c r="AG112" s="43"/>
      <c r="AH112" s="44">
        <f t="shared" si="78"/>
        <v>0</v>
      </c>
      <c r="AI112" s="43"/>
      <c r="AJ112" s="44">
        <f t="shared" si="79"/>
        <v>0</v>
      </c>
      <c r="AK112" s="46">
        <v>42450</v>
      </c>
      <c r="AL112" s="44">
        <f t="shared" si="80"/>
        <v>0</v>
      </c>
      <c r="AM112" s="43">
        <v>15</v>
      </c>
      <c r="AN112" s="44">
        <f t="shared" si="81"/>
        <v>105</v>
      </c>
      <c r="AO112" s="43"/>
      <c r="AP112" s="44">
        <f t="shared" si="82"/>
        <v>0</v>
      </c>
      <c r="AQ112" s="43"/>
      <c r="AR112" s="44">
        <f t="shared" si="83"/>
        <v>0</v>
      </c>
      <c r="AS112" s="43">
        <v>0</v>
      </c>
      <c r="AT112" s="44">
        <f t="shared" si="84"/>
        <v>0</v>
      </c>
      <c r="AU112" s="43"/>
      <c r="AV112" s="44">
        <f t="shared" si="85"/>
        <v>0</v>
      </c>
      <c r="AW112" s="43"/>
      <c r="AX112" s="44">
        <f t="shared" si="86"/>
        <v>0</v>
      </c>
      <c r="AY112" s="43"/>
      <c r="AZ112" s="62">
        <f t="shared" si="87"/>
        <v>0</v>
      </c>
    </row>
    <row r="113" spans="1:52">
      <c r="A113" s="42" t="s">
        <v>167</v>
      </c>
      <c r="B113" s="51">
        <f t="shared" si="66"/>
        <v>1045.8000000000002</v>
      </c>
      <c r="C113" s="43">
        <v>207</v>
      </c>
      <c r="D113" s="43" t="s">
        <v>55</v>
      </c>
      <c r="E113" s="43">
        <v>206</v>
      </c>
      <c r="F113" s="43" t="s">
        <v>55</v>
      </c>
      <c r="G113" s="43">
        <v>205</v>
      </c>
      <c r="H113" s="43" t="s">
        <v>55</v>
      </c>
      <c r="I113" s="43">
        <v>258</v>
      </c>
      <c r="J113" s="43" t="s">
        <v>55</v>
      </c>
      <c r="K113" s="43"/>
      <c r="L113" s="43"/>
      <c r="M113" s="52">
        <v>6.78</v>
      </c>
      <c r="N113" s="54">
        <f t="shared" si="67"/>
        <v>745.80000000000007</v>
      </c>
      <c r="O113" s="43"/>
      <c r="P113" s="45">
        <f t="shared" si="68"/>
        <v>0</v>
      </c>
      <c r="Q113" s="43"/>
      <c r="R113" s="45">
        <f t="shared" si="69"/>
        <v>0</v>
      </c>
      <c r="S113" s="44">
        <f t="shared" si="70"/>
        <v>0</v>
      </c>
      <c r="T113" s="43"/>
      <c r="U113" s="45">
        <f t="shared" si="71"/>
        <v>0</v>
      </c>
      <c r="V113" s="43"/>
      <c r="W113" s="45">
        <f t="shared" si="72"/>
        <v>0</v>
      </c>
      <c r="X113" s="44">
        <f t="shared" si="73"/>
        <v>0</v>
      </c>
      <c r="Y113" s="43"/>
      <c r="Z113" s="44">
        <f t="shared" si="74"/>
        <v>0</v>
      </c>
      <c r="AA113" s="43"/>
      <c r="AB113" s="44">
        <f t="shared" si="75"/>
        <v>0</v>
      </c>
      <c r="AC113" s="43"/>
      <c r="AD113" s="44">
        <f t="shared" si="76"/>
        <v>0</v>
      </c>
      <c r="AE113" s="43"/>
      <c r="AF113" s="44">
        <f t="shared" si="77"/>
        <v>0</v>
      </c>
      <c r="AG113" s="43"/>
      <c r="AH113" s="44">
        <f t="shared" si="78"/>
        <v>0</v>
      </c>
      <c r="AI113" s="43"/>
      <c r="AJ113" s="44">
        <f t="shared" si="79"/>
        <v>0</v>
      </c>
      <c r="AK113" s="46">
        <v>43236</v>
      </c>
      <c r="AL113" s="44">
        <f t="shared" si="80"/>
        <v>300</v>
      </c>
      <c r="AM113" s="43"/>
      <c r="AN113" s="44">
        <f t="shared" si="81"/>
        <v>0</v>
      </c>
      <c r="AO113" s="43"/>
      <c r="AP113" s="44">
        <f t="shared" si="82"/>
        <v>0</v>
      </c>
      <c r="AQ113" s="43"/>
      <c r="AR113" s="44">
        <f t="shared" si="83"/>
        <v>0</v>
      </c>
      <c r="AS113" s="43">
        <v>0</v>
      </c>
      <c r="AT113" s="44">
        <f t="shared" si="84"/>
        <v>0</v>
      </c>
      <c r="AU113" s="43"/>
      <c r="AV113" s="44">
        <f t="shared" si="85"/>
        <v>0</v>
      </c>
      <c r="AW113" s="43"/>
      <c r="AX113" s="44">
        <f t="shared" si="86"/>
        <v>0</v>
      </c>
      <c r="AY113" s="43"/>
      <c r="AZ113" s="62">
        <f t="shared" si="87"/>
        <v>0</v>
      </c>
    </row>
    <row r="114" spans="1:52">
      <c r="A114" s="42" t="s">
        <v>117</v>
      </c>
      <c r="B114" s="51">
        <f t="shared" si="66"/>
        <v>1042.1999999999998</v>
      </c>
      <c r="C114" s="43">
        <v>213</v>
      </c>
      <c r="D114" s="43" t="s">
        <v>55</v>
      </c>
      <c r="E114" s="43">
        <v>219</v>
      </c>
      <c r="F114" s="43" t="s">
        <v>55</v>
      </c>
      <c r="G114" s="43">
        <v>220</v>
      </c>
      <c r="H114" s="43" t="s">
        <v>55</v>
      </c>
      <c r="I114" s="43">
        <v>216</v>
      </c>
      <c r="J114" s="43" t="s">
        <v>55</v>
      </c>
      <c r="K114" s="43">
        <v>212</v>
      </c>
      <c r="L114" s="43" t="s">
        <v>55</v>
      </c>
      <c r="M114" s="52">
        <v>7.02</v>
      </c>
      <c r="N114" s="54">
        <f t="shared" si="67"/>
        <v>772.19999999999993</v>
      </c>
      <c r="O114" s="43"/>
      <c r="P114" s="45">
        <f t="shared" si="68"/>
        <v>0</v>
      </c>
      <c r="Q114" s="43"/>
      <c r="R114" s="45">
        <f t="shared" si="69"/>
        <v>0</v>
      </c>
      <c r="S114" s="44">
        <f t="shared" si="70"/>
        <v>0</v>
      </c>
      <c r="T114" s="43"/>
      <c r="U114" s="45">
        <f t="shared" si="71"/>
        <v>0</v>
      </c>
      <c r="V114" s="43"/>
      <c r="W114" s="45">
        <f t="shared" si="72"/>
        <v>0</v>
      </c>
      <c r="X114" s="44">
        <f t="shared" si="73"/>
        <v>0</v>
      </c>
      <c r="Y114" s="43"/>
      <c r="Z114" s="44">
        <f t="shared" si="74"/>
        <v>0</v>
      </c>
      <c r="AA114" s="43"/>
      <c r="AB114" s="44">
        <f t="shared" si="75"/>
        <v>0</v>
      </c>
      <c r="AC114" s="43">
        <v>3</v>
      </c>
      <c r="AD114" s="44">
        <f t="shared" si="76"/>
        <v>70</v>
      </c>
      <c r="AE114" s="43"/>
      <c r="AF114" s="44">
        <f t="shared" si="77"/>
        <v>0</v>
      </c>
      <c r="AG114" s="43"/>
      <c r="AH114" s="44">
        <f t="shared" si="78"/>
        <v>0</v>
      </c>
      <c r="AI114" s="43"/>
      <c r="AJ114" s="44">
        <f t="shared" si="79"/>
        <v>0</v>
      </c>
      <c r="AK114" s="46">
        <v>42811</v>
      </c>
      <c r="AL114" s="44">
        <f t="shared" si="80"/>
        <v>200</v>
      </c>
      <c r="AM114" s="43">
        <v>0</v>
      </c>
      <c r="AN114" s="44">
        <f t="shared" si="81"/>
        <v>0</v>
      </c>
      <c r="AO114" s="43"/>
      <c r="AP114" s="44">
        <f t="shared" si="82"/>
        <v>0</v>
      </c>
      <c r="AQ114" s="43"/>
      <c r="AR114" s="44">
        <f t="shared" si="83"/>
        <v>0</v>
      </c>
      <c r="AS114" s="43">
        <v>0</v>
      </c>
      <c r="AT114" s="44">
        <f t="shared" si="84"/>
        <v>0</v>
      </c>
      <c r="AU114" s="43"/>
      <c r="AV114" s="44">
        <f t="shared" si="85"/>
        <v>0</v>
      </c>
      <c r="AW114" s="43"/>
      <c r="AX114" s="44">
        <f t="shared" si="86"/>
        <v>0</v>
      </c>
      <c r="AY114" s="43"/>
      <c r="AZ114" s="62">
        <f t="shared" si="87"/>
        <v>0</v>
      </c>
    </row>
    <row r="115" spans="1:52">
      <c r="A115" s="42" t="s">
        <v>164</v>
      </c>
      <c r="B115" s="51">
        <f t="shared" si="66"/>
        <v>1040</v>
      </c>
      <c r="C115" s="43">
        <v>245</v>
      </c>
      <c r="D115" s="43" t="s">
        <v>54</v>
      </c>
      <c r="E115" s="43">
        <v>241</v>
      </c>
      <c r="F115" s="43" t="s">
        <v>54</v>
      </c>
      <c r="G115" s="43">
        <v>238</v>
      </c>
      <c r="H115" s="43" t="s">
        <v>54</v>
      </c>
      <c r="I115" s="43">
        <v>239</v>
      </c>
      <c r="J115" s="43" t="s">
        <v>54</v>
      </c>
      <c r="K115" s="43"/>
      <c r="L115" s="43"/>
      <c r="M115" s="52">
        <v>5</v>
      </c>
      <c r="N115" s="54">
        <f t="shared" si="67"/>
        <v>550</v>
      </c>
      <c r="O115" s="43"/>
      <c r="P115" s="45">
        <f t="shared" si="68"/>
        <v>0</v>
      </c>
      <c r="Q115" s="43"/>
      <c r="R115" s="45">
        <f t="shared" si="69"/>
        <v>0</v>
      </c>
      <c r="S115" s="44">
        <f t="shared" si="70"/>
        <v>0</v>
      </c>
      <c r="T115" s="43"/>
      <c r="U115" s="45">
        <f t="shared" si="71"/>
        <v>0</v>
      </c>
      <c r="V115" s="43"/>
      <c r="W115" s="45">
        <f t="shared" si="72"/>
        <v>0</v>
      </c>
      <c r="X115" s="44">
        <f t="shared" si="73"/>
        <v>0</v>
      </c>
      <c r="Y115" s="43"/>
      <c r="Z115" s="44">
        <f t="shared" si="74"/>
        <v>0</v>
      </c>
      <c r="AA115" s="43"/>
      <c r="AB115" s="44">
        <f t="shared" si="75"/>
        <v>0</v>
      </c>
      <c r="AC115" s="43">
        <v>3</v>
      </c>
      <c r="AD115" s="44">
        <f t="shared" si="76"/>
        <v>70</v>
      </c>
      <c r="AE115" s="43"/>
      <c r="AF115" s="44">
        <f t="shared" si="77"/>
        <v>0</v>
      </c>
      <c r="AG115" s="43"/>
      <c r="AH115" s="44">
        <f t="shared" si="78"/>
        <v>0</v>
      </c>
      <c r="AI115" s="43"/>
      <c r="AJ115" s="44">
        <f t="shared" si="79"/>
        <v>0</v>
      </c>
      <c r="AK115" s="46">
        <v>39100</v>
      </c>
      <c r="AL115" s="44">
        <f t="shared" si="80"/>
        <v>0</v>
      </c>
      <c r="AM115" s="43">
        <v>60</v>
      </c>
      <c r="AN115" s="44">
        <f t="shared" si="81"/>
        <v>420</v>
      </c>
      <c r="AO115" s="43"/>
      <c r="AP115" s="44">
        <f t="shared" si="82"/>
        <v>0</v>
      </c>
      <c r="AQ115" s="43"/>
      <c r="AR115" s="44">
        <f t="shared" si="83"/>
        <v>0</v>
      </c>
      <c r="AS115" s="43">
        <v>0</v>
      </c>
      <c r="AT115" s="44">
        <f t="shared" si="84"/>
        <v>0</v>
      </c>
      <c r="AU115" s="43"/>
      <c r="AV115" s="44">
        <f t="shared" si="85"/>
        <v>0</v>
      </c>
      <c r="AW115" s="43"/>
      <c r="AX115" s="44">
        <f t="shared" si="86"/>
        <v>0</v>
      </c>
      <c r="AY115" s="43"/>
      <c r="AZ115" s="62">
        <f t="shared" si="87"/>
        <v>0</v>
      </c>
    </row>
    <row r="116" spans="1:52">
      <c r="A116" s="42" t="s">
        <v>91</v>
      </c>
      <c r="B116" s="51">
        <f t="shared" si="66"/>
        <v>1038.0999999999999</v>
      </c>
      <c r="C116" s="43">
        <v>212</v>
      </c>
      <c r="D116" s="43" t="s">
        <v>54</v>
      </c>
      <c r="E116" s="43">
        <v>219</v>
      </c>
      <c r="F116" s="43" t="s">
        <v>55</v>
      </c>
      <c r="G116" s="43">
        <v>213</v>
      </c>
      <c r="H116" s="43" t="s">
        <v>55</v>
      </c>
      <c r="I116" s="43">
        <v>204</v>
      </c>
      <c r="J116" s="43" t="s">
        <v>88</v>
      </c>
      <c r="K116" s="43">
        <v>203</v>
      </c>
      <c r="L116" s="43" t="s">
        <v>55</v>
      </c>
      <c r="M116" s="52">
        <v>7.11</v>
      </c>
      <c r="N116" s="54">
        <f t="shared" si="67"/>
        <v>782.1</v>
      </c>
      <c r="O116" s="43"/>
      <c r="P116" s="45">
        <f t="shared" si="68"/>
        <v>0</v>
      </c>
      <c r="Q116" s="43"/>
      <c r="R116" s="45">
        <f t="shared" si="69"/>
        <v>0</v>
      </c>
      <c r="S116" s="44">
        <f t="shared" si="70"/>
        <v>0</v>
      </c>
      <c r="T116" s="43"/>
      <c r="U116" s="45">
        <f t="shared" si="71"/>
        <v>0</v>
      </c>
      <c r="V116" s="43"/>
      <c r="W116" s="45">
        <f t="shared" si="72"/>
        <v>0</v>
      </c>
      <c r="X116" s="44">
        <f t="shared" si="73"/>
        <v>0</v>
      </c>
      <c r="Y116" s="43"/>
      <c r="Z116" s="44">
        <f t="shared" si="74"/>
        <v>0</v>
      </c>
      <c r="AA116" s="43"/>
      <c r="AB116" s="44">
        <f t="shared" si="75"/>
        <v>0</v>
      </c>
      <c r="AC116" s="43"/>
      <c r="AD116" s="44">
        <f t="shared" si="76"/>
        <v>0</v>
      </c>
      <c r="AE116" s="43"/>
      <c r="AF116" s="44">
        <f t="shared" si="77"/>
        <v>0</v>
      </c>
      <c r="AG116" s="43"/>
      <c r="AH116" s="44">
        <f t="shared" si="78"/>
        <v>0</v>
      </c>
      <c r="AI116" s="43"/>
      <c r="AJ116" s="44">
        <f t="shared" si="79"/>
        <v>0</v>
      </c>
      <c r="AK116" s="46">
        <v>42641</v>
      </c>
      <c r="AL116" s="44">
        <f t="shared" si="80"/>
        <v>100</v>
      </c>
      <c r="AM116" s="43">
        <v>8</v>
      </c>
      <c r="AN116" s="44">
        <f t="shared" si="81"/>
        <v>56</v>
      </c>
      <c r="AO116" s="43">
        <v>2</v>
      </c>
      <c r="AP116" s="44">
        <f t="shared" si="82"/>
        <v>100</v>
      </c>
      <c r="AQ116" s="43"/>
      <c r="AR116" s="44">
        <f t="shared" si="83"/>
        <v>0</v>
      </c>
      <c r="AS116" s="43">
        <v>0</v>
      </c>
      <c r="AT116" s="44">
        <f t="shared" si="84"/>
        <v>0</v>
      </c>
      <c r="AU116" s="43"/>
      <c r="AV116" s="44">
        <f t="shared" si="85"/>
        <v>0</v>
      </c>
      <c r="AW116" s="43"/>
      <c r="AX116" s="44">
        <f t="shared" si="86"/>
        <v>0</v>
      </c>
      <c r="AY116" s="43"/>
      <c r="AZ116" s="62">
        <f t="shared" si="87"/>
        <v>0</v>
      </c>
    </row>
    <row r="117" spans="1:52">
      <c r="A117" s="42" t="s">
        <v>147</v>
      </c>
      <c r="B117" s="51">
        <f t="shared" si="66"/>
        <v>1033.7</v>
      </c>
      <c r="C117" s="43">
        <v>201</v>
      </c>
      <c r="D117" s="43" t="s">
        <v>54</v>
      </c>
      <c r="E117" s="43">
        <v>209</v>
      </c>
      <c r="F117" s="43" t="s">
        <v>54</v>
      </c>
      <c r="G117" s="43">
        <v>220</v>
      </c>
      <c r="H117" s="43" t="s">
        <v>54</v>
      </c>
      <c r="I117" s="43">
        <v>205</v>
      </c>
      <c r="J117" s="43" t="s">
        <v>55</v>
      </c>
      <c r="K117" s="43">
        <v>206</v>
      </c>
      <c r="L117" s="43" t="s">
        <v>55</v>
      </c>
      <c r="M117" s="52">
        <v>6.67</v>
      </c>
      <c r="N117" s="54">
        <f t="shared" si="67"/>
        <v>733.7</v>
      </c>
      <c r="O117" s="43"/>
      <c r="P117" s="45">
        <f t="shared" si="68"/>
        <v>0</v>
      </c>
      <c r="Q117" s="43"/>
      <c r="R117" s="45">
        <f t="shared" si="69"/>
        <v>0</v>
      </c>
      <c r="S117" s="44">
        <f t="shared" si="70"/>
        <v>0</v>
      </c>
      <c r="T117" s="43"/>
      <c r="U117" s="45">
        <f t="shared" si="71"/>
        <v>0</v>
      </c>
      <c r="V117" s="43"/>
      <c r="W117" s="45">
        <f t="shared" si="72"/>
        <v>0</v>
      </c>
      <c r="X117" s="44">
        <f t="shared" si="73"/>
        <v>0</v>
      </c>
      <c r="Y117" s="43"/>
      <c r="Z117" s="44">
        <f t="shared" si="74"/>
        <v>0</v>
      </c>
      <c r="AA117" s="43"/>
      <c r="AB117" s="44">
        <f t="shared" si="75"/>
        <v>0</v>
      </c>
      <c r="AC117" s="43">
        <v>1</v>
      </c>
      <c r="AD117" s="44">
        <f t="shared" si="76"/>
        <v>30</v>
      </c>
      <c r="AE117" s="43"/>
      <c r="AF117" s="44">
        <f t="shared" si="77"/>
        <v>0</v>
      </c>
      <c r="AG117" s="43"/>
      <c r="AH117" s="44">
        <f t="shared" si="78"/>
        <v>0</v>
      </c>
      <c r="AI117" s="43"/>
      <c r="AJ117" s="44">
        <f t="shared" si="79"/>
        <v>0</v>
      </c>
      <c r="AK117" s="46">
        <v>42867</v>
      </c>
      <c r="AL117" s="44">
        <f t="shared" si="80"/>
        <v>200</v>
      </c>
      <c r="AM117" s="43">
        <v>10</v>
      </c>
      <c r="AN117" s="44">
        <f t="shared" si="81"/>
        <v>70</v>
      </c>
      <c r="AO117" s="43"/>
      <c r="AP117" s="44">
        <f t="shared" si="82"/>
        <v>0</v>
      </c>
      <c r="AQ117" s="43"/>
      <c r="AR117" s="44">
        <f t="shared" si="83"/>
        <v>0</v>
      </c>
      <c r="AS117" s="43">
        <v>0</v>
      </c>
      <c r="AT117" s="44">
        <f t="shared" si="84"/>
        <v>0</v>
      </c>
      <c r="AU117" s="43"/>
      <c r="AV117" s="44">
        <f t="shared" si="85"/>
        <v>0</v>
      </c>
      <c r="AW117" s="43"/>
      <c r="AX117" s="44">
        <f t="shared" si="86"/>
        <v>0</v>
      </c>
      <c r="AY117" s="43"/>
      <c r="AZ117" s="62">
        <f t="shared" si="87"/>
        <v>0</v>
      </c>
    </row>
    <row r="118" spans="1:52">
      <c r="A118" s="43" t="s">
        <v>149</v>
      </c>
      <c r="B118" s="51">
        <f t="shared" si="66"/>
        <v>1021.5</v>
      </c>
      <c r="C118" s="43">
        <v>218</v>
      </c>
      <c r="D118" s="43" t="s">
        <v>55</v>
      </c>
      <c r="E118" s="43">
        <v>214</v>
      </c>
      <c r="F118" s="43" t="s">
        <v>55</v>
      </c>
      <c r="G118" s="43">
        <v>217</v>
      </c>
      <c r="H118" s="43" t="s">
        <v>55</v>
      </c>
      <c r="I118" s="43">
        <v>219</v>
      </c>
      <c r="J118" s="43" t="s">
        <v>55</v>
      </c>
      <c r="K118" s="43">
        <v>211</v>
      </c>
      <c r="L118" s="43" t="s">
        <v>55</v>
      </c>
      <c r="M118" s="52">
        <v>6.35</v>
      </c>
      <c r="N118" s="54">
        <f t="shared" si="67"/>
        <v>698.5</v>
      </c>
      <c r="O118" s="43"/>
      <c r="P118" s="45">
        <f t="shared" si="68"/>
        <v>0</v>
      </c>
      <c r="Q118" s="43"/>
      <c r="R118" s="45">
        <f t="shared" si="69"/>
        <v>0</v>
      </c>
      <c r="S118" s="44">
        <f t="shared" si="70"/>
        <v>0</v>
      </c>
      <c r="T118" s="43"/>
      <c r="U118" s="45">
        <f t="shared" si="71"/>
        <v>0</v>
      </c>
      <c r="V118" s="43"/>
      <c r="W118" s="45">
        <f t="shared" si="72"/>
        <v>0</v>
      </c>
      <c r="X118" s="44">
        <f t="shared" si="73"/>
        <v>0</v>
      </c>
      <c r="Y118" s="43"/>
      <c r="Z118" s="44">
        <f t="shared" si="74"/>
        <v>0</v>
      </c>
      <c r="AA118" s="43"/>
      <c r="AB118" s="44">
        <f t="shared" si="75"/>
        <v>0</v>
      </c>
      <c r="AC118" s="43">
        <v>3</v>
      </c>
      <c r="AD118" s="44">
        <f t="shared" si="76"/>
        <v>70</v>
      </c>
      <c r="AE118" s="43"/>
      <c r="AF118" s="44">
        <f t="shared" si="77"/>
        <v>0</v>
      </c>
      <c r="AG118" s="43"/>
      <c r="AH118" s="44">
        <f t="shared" si="78"/>
        <v>0</v>
      </c>
      <c r="AI118" s="43"/>
      <c r="AJ118" s="44">
        <f t="shared" si="79"/>
        <v>0</v>
      </c>
      <c r="AK118" s="46">
        <v>42146</v>
      </c>
      <c r="AL118" s="44">
        <f t="shared" si="80"/>
        <v>0</v>
      </c>
      <c r="AM118" s="43">
        <v>29</v>
      </c>
      <c r="AN118" s="44">
        <f t="shared" si="81"/>
        <v>203</v>
      </c>
      <c r="AO118" s="43">
        <v>1</v>
      </c>
      <c r="AP118" s="44">
        <f t="shared" si="82"/>
        <v>50</v>
      </c>
      <c r="AQ118" s="43"/>
      <c r="AR118" s="44">
        <f t="shared" si="83"/>
        <v>0</v>
      </c>
      <c r="AS118" s="43">
        <v>0</v>
      </c>
      <c r="AT118" s="44">
        <f t="shared" si="84"/>
        <v>0</v>
      </c>
      <c r="AU118" s="43"/>
      <c r="AV118" s="44">
        <f t="shared" si="85"/>
        <v>0</v>
      </c>
      <c r="AW118" s="43"/>
      <c r="AX118" s="44">
        <f t="shared" si="86"/>
        <v>0</v>
      </c>
      <c r="AY118" s="43"/>
      <c r="AZ118" s="62">
        <f t="shared" si="87"/>
        <v>0</v>
      </c>
    </row>
    <row r="119" spans="1:52">
      <c r="A119" s="42" t="s">
        <v>107</v>
      </c>
      <c r="B119" s="51">
        <f t="shared" si="66"/>
        <v>1021.4</v>
      </c>
      <c r="C119" s="43">
        <v>279</v>
      </c>
      <c r="D119" s="43" t="s">
        <v>55</v>
      </c>
      <c r="E119" s="43">
        <v>278</v>
      </c>
      <c r="F119" s="43" t="s">
        <v>55</v>
      </c>
      <c r="G119" s="43"/>
      <c r="H119" s="43"/>
      <c r="I119" s="43"/>
      <c r="J119" s="43"/>
      <c r="K119" s="43"/>
      <c r="L119" s="43"/>
      <c r="M119" s="52">
        <v>6.24</v>
      </c>
      <c r="N119" s="54">
        <f t="shared" si="67"/>
        <v>686.4</v>
      </c>
      <c r="O119" s="43"/>
      <c r="P119" s="45">
        <f t="shared" si="68"/>
        <v>0</v>
      </c>
      <c r="Q119" s="43"/>
      <c r="R119" s="45">
        <f t="shared" si="69"/>
        <v>0</v>
      </c>
      <c r="S119" s="44">
        <f t="shared" si="70"/>
        <v>0</v>
      </c>
      <c r="T119" s="43"/>
      <c r="U119" s="45">
        <f t="shared" si="71"/>
        <v>0</v>
      </c>
      <c r="V119" s="43"/>
      <c r="W119" s="45">
        <f t="shared" si="72"/>
        <v>0</v>
      </c>
      <c r="X119" s="44">
        <f t="shared" si="73"/>
        <v>0</v>
      </c>
      <c r="Y119" s="43"/>
      <c r="Z119" s="44">
        <f t="shared" si="74"/>
        <v>0</v>
      </c>
      <c r="AA119" s="43"/>
      <c r="AB119" s="44">
        <f t="shared" si="75"/>
        <v>0</v>
      </c>
      <c r="AC119" s="43"/>
      <c r="AD119" s="44">
        <f t="shared" si="76"/>
        <v>0</v>
      </c>
      <c r="AE119" s="43"/>
      <c r="AF119" s="44">
        <f t="shared" si="77"/>
        <v>0</v>
      </c>
      <c r="AG119" s="43"/>
      <c r="AH119" s="44">
        <f t="shared" si="78"/>
        <v>0</v>
      </c>
      <c r="AI119" s="43"/>
      <c r="AJ119" s="44">
        <f t="shared" si="79"/>
        <v>0</v>
      </c>
      <c r="AK119" s="46">
        <v>43115</v>
      </c>
      <c r="AL119" s="44">
        <f t="shared" si="80"/>
        <v>300</v>
      </c>
      <c r="AM119" s="43">
        <v>5</v>
      </c>
      <c r="AN119" s="44">
        <f t="shared" si="81"/>
        <v>35</v>
      </c>
      <c r="AO119" s="43"/>
      <c r="AP119" s="44">
        <f t="shared" si="82"/>
        <v>0</v>
      </c>
      <c r="AQ119" s="43"/>
      <c r="AR119" s="44">
        <f t="shared" si="83"/>
        <v>0</v>
      </c>
      <c r="AS119" s="43">
        <v>0</v>
      </c>
      <c r="AT119" s="44">
        <f t="shared" si="84"/>
        <v>0</v>
      </c>
      <c r="AU119" s="43"/>
      <c r="AV119" s="44">
        <f t="shared" si="85"/>
        <v>0</v>
      </c>
      <c r="AW119" s="43"/>
      <c r="AX119" s="44">
        <f t="shared" si="86"/>
        <v>0</v>
      </c>
      <c r="AY119" s="43"/>
      <c r="AZ119" s="62">
        <f t="shared" si="87"/>
        <v>0</v>
      </c>
    </row>
    <row r="120" spans="1:52">
      <c r="A120" s="42" t="s">
        <v>56</v>
      </c>
      <c r="B120" s="51">
        <f t="shared" si="66"/>
        <v>1015</v>
      </c>
      <c r="C120" s="43">
        <v>202</v>
      </c>
      <c r="D120" s="43" t="s">
        <v>55</v>
      </c>
      <c r="E120" s="43">
        <v>207</v>
      </c>
      <c r="F120" s="43" t="s">
        <v>55</v>
      </c>
      <c r="G120" s="43">
        <v>205</v>
      </c>
      <c r="H120" s="43" t="s">
        <v>55</v>
      </c>
      <c r="I120" s="43">
        <v>206</v>
      </c>
      <c r="J120" s="43" t="s">
        <v>55</v>
      </c>
      <c r="K120" s="43">
        <v>209</v>
      </c>
      <c r="L120" s="43" t="s">
        <v>55</v>
      </c>
      <c r="M120" s="52">
        <v>6.5</v>
      </c>
      <c r="N120" s="54">
        <f t="shared" si="67"/>
        <v>715</v>
      </c>
      <c r="O120" s="43"/>
      <c r="P120" s="45">
        <f t="shared" si="68"/>
        <v>0</v>
      </c>
      <c r="Q120" s="43"/>
      <c r="R120" s="45">
        <f t="shared" si="69"/>
        <v>0</v>
      </c>
      <c r="S120" s="44">
        <f t="shared" si="70"/>
        <v>0</v>
      </c>
      <c r="T120" s="43"/>
      <c r="U120" s="45">
        <f t="shared" si="71"/>
        <v>0</v>
      </c>
      <c r="V120" s="43"/>
      <c r="W120" s="45">
        <f t="shared" si="72"/>
        <v>0</v>
      </c>
      <c r="X120" s="44">
        <f t="shared" si="73"/>
        <v>0</v>
      </c>
      <c r="Y120" s="43"/>
      <c r="Z120" s="44">
        <f t="shared" si="74"/>
        <v>0</v>
      </c>
      <c r="AA120" s="43"/>
      <c r="AB120" s="44">
        <f t="shared" si="75"/>
        <v>0</v>
      </c>
      <c r="AC120" s="43"/>
      <c r="AD120" s="44">
        <f t="shared" si="76"/>
        <v>0</v>
      </c>
      <c r="AE120" s="43"/>
      <c r="AF120" s="44">
        <f t="shared" si="77"/>
        <v>0</v>
      </c>
      <c r="AG120" s="43"/>
      <c r="AH120" s="44">
        <f t="shared" si="78"/>
        <v>0</v>
      </c>
      <c r="AI120" s="43"/>
      <c r="AJ120" s="44">
        <f t="shared" si="79"/>
        <v>0</v>
      </c>
      <c r="AK120" s="46">
        <v>43251</v>
      </c>
      <c r="AL120" s="44">
        <f t="shared" si="80"/>
        <v>300</v>
      </c>
      <c r="AM120" s="43">
        <v>0</v>
      </c>
      <c r="AN120" s="44">
        <f t="shared" si="81"/>
        <v>0</v>
      </c>
      <c r="AO120" s="43"/>
      <c r="AP120" s="44">
        <f t="shared" si="82"/>
        <v>0</v>
      </c>
      <c r="AQ120" s="43"/>
      <c r="AR120" s="44">
        <f t="shared" si="83"/>
        <v>0</v>
      </c>
      <c r="AS120" s="43">
        <v>0</v>
      </c>
      <c r="AT120" s="44">
        <f t="shared" si="84"/>
        <v>0</v>
      </c>
      <c r="AU120" s="43"/>
      <c r="AV120" s="44">
        <f t="shared" si="85"/>
        <v>0</v>
      </c>
      <c r="AW120" s="43"/>
      <c r="AX120" s="44">
        <f t="shared" si="86"/>
        <v>0</v>
      </c>
      <c r="AY120" s="43"/>
      <c r="AZ120" s="62">
        <f t="shared" si="87"/>
        <v>0</v>
      </c>
    </row>
    <row r="121" spans="1:52">
      <c r="A121" s="42" t="s">
        <v>166</v>
      </c>
      <c r="B121" s="51">
        <f t="shared" si="66"/>
        <v>1015</v>
      </c>
      <c r="C121" s="43">
        <v>202</v>
      </c>
      <c r="D121" s="43" t="s">
        <v>55</v>
      </c>
      <c r="E121" s="43"/>
      <c r="F121" s="43"/>
      <c r="G121" s="43"/>
      <c r="H121" s="43"/>
      <c r="I121" s="43"/>
      <c r="J121" s="43"/>
      <c r="K121" s="43"/>
      <c r="L121" s="43"/>
      <c r="M121" s="52">
        <v>6.5</v>
      </c>
      <c r="N121" s="54">
        <f t="shared" si="67"/>
        <v>715</v>
      </c>
      <c r="O121" s="43"/>
      <c r="P121" s="45">
        <f t="shared" si="68"/>
        <v>0</v>
      </c>
      <c r="Q121" s="43"/>
      <c r="R121" s="45">
        <f t="shared" si="69"/>
        <v>0</v>
      </c>
      <c r="S121" s="44">
        <f t="shared" si="70"/>
        <v>0</v>
      </c>
      <c r="T121" s="43"/>
      <c r="U121" s="45">
        <f t="shared" si="71"/>
        <v>0</v>
      </c>
      <c r="V121" s="43"/>
      <c r="W121" s="45">
        <f t="shared" si="72"/>
        <v>0</v>
      </c>
      <c r="X121" s="44">
        <f t="shared" si="73"/>
        <v>0</v>
      </c>
      <c r="Y121" s="43"/>
      <c r="Z121" s="44">
        <f t="shared" si="74"/>
        <v>0</v>
      </c>
      <c r="AA121" s="43"/>
      <c r="AB121" s="44">
        <f t="shared" si="75"/>
        <v>0</v>
      </c>
      <c r="AC121" s="43"/>
      <c r="AD121" s="44">
        <f t="shared" si="76"/>
        <v>0</v>
      </c>
      <c r="AE121" s="43"/>
      <c r="AF121" s="44">
        <f t="shared" si="77"/>
        <v>0</v>
      </c>
      <c r="AG121" s="43"/>
      <c r="AH121" s="44">
        <f t="shared" si="78"/>
        <v>0</v>
      </c>
      <c r="AI121" s="43"/>
      <c r="AJ121" s="44">
        <f t="shared" si="79"/>
        <v>0</v>
      </c>
      <c r="AK121" s="46">
        <v>43118</v>
      </c>
      <c r="AL121" s="44">
        <f t="shared" si="80"/>
        <v>300</v>
      </c>
      <c r="AM121" s="43"/>
      <c r="AN121" s="44">
        <f t="shared" si="81"/>
        <v>0</v>
      </c>
      <c r="AO121" s="43"/>
      <c r="AP121" s="44">
        <f t="shared" si="82"/>
        <v>0</v>
      </c>
      <c r="AQ121" s="43"/>
      <c r="AR121" s="44">
        <f t="shared" si="83"/>
        <v>0</v>
      </c>
      <c r="AS121" s="43">
        <v>0</v>
      </c>
      <c r="AT121" s="44">
        <f t="shared" si="84"/>
        <v>0</v>
      </c>
      <c r="AU121" s="43"/>
      <c r="AV121" s="44">
        <f t="shared" si="85"/>
        <v>0</v>
      </c>
      <c r="AW121" s="43"/>
      <c r="AX121" s="44">
        <f t="shared" si="86"/>
        <v>0</v>
      </c>
      <c r="AY121" s="43"/>
      <c r="AZ121" s="62">
        <f t="shared" si="87"/>
        <v>0</v>
      </c>
    </row>
    <row r="122" spans="1:52">
      <c r="A122" s="42" t="s">
        <v>157</v>
      </c>
      <c r="B122" s="51">
        <f t="shared" si="66"/>
        <v>1013.1</v>
      </c>
      <c r="C122" s="43">
        <v>241</v>
      </c>
      <c r="D122" s="43" t="s">
        <v>55</v>
      </c>
      <c r="E122" s="43">
        <v>245</v>
      </c>
      <c r="F122" s="43" t="s">
        <v>55</v>
      </c>
      <c r="G122" s="43">
        <v>254</v>
      </c>
      <c r="H122" s="43" t="s">
        <v>54</v>
      </c>
      <c r="I122" s="43"/>
      <c r="J122" s="43"/>
      <c r="K122" s="43"/>
      <c r="L122" s="43"/>
      <c r="M122" s="52">
        <v>5.91</v>
      </c>
      <c r="N122" s="54">
        <f t="shared" si="67"/>
        <v>650.1</v>
      </c>
      <c r="O122" s="43"/>
      <c r="P122" s="45">
        <f t="shared" si="68"/>
        <v>0</v>
      </c>
      <c r="Q122" s="43"/>
      <c r="R122" s="45">
        <f t="shared" si="69"/>
        <v>0</v>
      </c>
      <c r="S122" s="44">
        <f t="shared" si="70"/>
        <v>0</v>
      </c>
      <c r="T122" s="43">
        <v>2</v>
      </c>
      <c r="U122" s="45">
        <f t="shared" si="71"/>
        <v>200</v>
      </c>
      <c r="V122" s="43"/>
      <c r="W122" s="45">
        <f t="shared" si="72"/>
        <v>0</v>
      </c>
      <c r="X122" s="44">
        <f t="shared" si="73"/>
        <v>200</v>
      </c>
      <c r="Y122" s="43"/>
      <c r="Z122" s="44">
        <f t="shared" si="74"/>
        <v>0</v>
      </c>
      <c r="AA122" s="43"/>
      <c r="AB122" s="44">
        <f t="shared" si="75"/>
        <v>0</v>
      </c>
      <c r="AC122" s="43"/>
      <c r="AD122" s="44">
        <f t="shared" si="76"/>
        <v>0</v>
      </c>
      <c r="AE122" s="43"/>
      <c r="AF122" s="44">
        <f t="shared" si="77"/>
        <v>0</v>
      </c>
      <c r="AG122" s="43"/>
      <c r="AH122" s="44">
        <f t="shared" si="78"/>
        <v>0</v>
      </c>
      <c r="AI122" s="43"/>
      <c r="AJ122" s="44">
        <f t="shared" si="79"/>
        <v>0</v>
      </c>
      <c r="AK122" s="46">
        <v>42564</v>
      </c>
      <c r="AL122" s="44">
        <f t="shared" si="80"/>
        <v>100</v>
      </c>
      <c r="AM122" s="43">
        <v>9</v>
      </c>
      <c r="AN122" s="44">
        <f t="shared" si="81"/>
        <v>63</v>
      </c>
      <c r="AO122" s="43"/>
      <c r="AP122" s="44">
        <f t="shared" si="82"/>
        <v>0</v>
      </c>
      <c r="AQ122" s="43"/>
      <c r="AR122" s="44">
        <f t="shared" si="83"/>
        <v>0</v>
      </c>
      <c r="AS122" s="43">
        <v>0</v>
      </c>
      <c r="AT122" s="44">
        <f t="shared" si="84"/>
        <v>0</v>
      </c>
      <c r="AU122" s="43"/>
      <c r="AV122" s="44">
        <f t="shared" si="85"/>
        <v>0</v>
      </c>
      <c r="AW122" s="43"/>
      <c r="AX122" s="44">
        <f t="shared" si="86"/>
        <v>0</v>
      </c>
      <c r="AY122" s="43"/>
      <c r="AZ122" s="62">
        <f t="shared" si="87"/>
        <v>0</v>
      </c>
    </row>
    <row r="123" spans="1:52">
      <c r="A123" s="42" t="s">
        <v>172</v>
      </c>
      <c r="B123" s="51">
        <f t="shared" si="66"/>
        <v>997.5</v>
      </c>
      <c r="C123" s="43">
        <v>201</v>
      </c>
      <c r="D123" s="43" t="s">
        <v>55</v>
      </c>
      <c r="E123" s="43">
        <v>205</v>
      </c>
      <c r="F123" s="43" t="s">
        <v>55</v>
      </c>
      <c r="G123" s="43">
        <v>206</v>
      </c>
      <c r="H123" s="43" t="s">
        <v>55</v>
      </c>
      <c r="I123" s="43">
        <v>213</v>
      </c>
      <c r="J123" s="43" t="s">
        <v>55</v>
      </c>
      <c r="K123" s="43">
        <v>276</v>
      </c>
      <c r="L123" s="43" t="s">
        <v>55</v>
      </c>
      <c r="M123" s="52">
        <v>7.45</v>
      </c>
      <c r="N123" s="54">
        <f t="shared" si="67"/>
        <v>819.5</v>
      </c>
      <c r="O123" s="43"/>
      <c r="P123" s="45">
        <f t="shared" si="68"/>
        <v>0</v>
      </c>
      <c r="Q123" s="43"/>
      <c r="R123" s="45">
        <f t="shared" si="69"/>
        <v>0</v>
      </c>
      <c r="S123" s="44">
        <f t="shared" si="70"/>
        <v>0</v>
      </c>
      <c r="T123" s="43"/>
      <c r="U123" s="45">
        <f t="shared" si="71"/>
        <v>0</v>
      </c>
      <c r="V123" s="43"/>
      <c r="W123" s="45">
        <f t="shared" si="72"/>
        <v>0</v>
      </c>
      <c r="X123" s="44">
        <f t="shared" si="73"/>
        <v>0</v>
      </c>
      <c r="Y123" s="43"/>
      <c r="Z123" s="44">
        <f t="shared" si="74"/>
        <v>0</v>
      </c>
      <c r="AA123" s="43"/>
      <c r="AB123" s="44">
        <f t="shared" si="75"/>
        <v>0</v>
      </c>
      <c r="AC123" s="43"/>
      <c r="AD123" s="44">
        <f t="shared" si="76"/>
        <v>0</v>
      </c>
      <c r="AE123" s="43"/>
      <c r="AF123" s="44">
        <f t="shared" si="77"/>
        <v>0</v>
      </c>
      <c r="AG123" s="43"/>
      <c r="AH123" s="44">
        <f t="shared" si="78"/>
        <v>0</v>
      </c>
      <c r="AI123" s="42">
        <v>1</v>
      </c>
      <c r="AJ123" s="44">
        <f t="shared" si="79"/>
        <v>80</v>
      </c>
      <c r="AK123" s="46">
        <v>42508</v>
      </c>
      <c r="AL123" s="44">
        <f t="shared" si="80"/>
        <v>0</v>
      </c>
      <c r="AM123" s="43">
        <v>14</v>
      </c>
      <c r="AN123" s="44">
        <f t="shared" si="81"/>
        <v>98</v>
      </c>
      <c r="AO123" s="43"/>
      <c r="AP123" s="44">
        <f t="shared" si="82"/>
        <v>0</v>
      </c>
      <c r="AQ123" s="43"/>
      <c r="AR123" s="44">
        <f t="shared" si="83"/>
        <v>0</v>
      </c>
      <c r="AS123" s="43">
        <v>0</v>
      </c>
      <c r="AT123" s="44">
        <f t="shared" si="84"/>
        <v>0</v>
      </c>
      <c r="AU123" s="43"/>
      <c r="AV123" s="44">
        <f t="shared" si="85"/>
        <v>0</v>
      </c>
      <c r="AW123" s="43"/>
      <c r="AX123" s="44">
        <f t="shared" si="86"/>
        <v>0</v>
      </c>
      <c r="AY123" s="43"/>
      <c r="AZ123" s="62">
        <f t="shared" si="87"/>
        <v>0</v>
      </c>
    </row>
    <row r="124" spans="1:52">
      <c r="A124" s="42" t="s">
        <v>138</v>
      </c>
      <c r="B124" s="51">
        <f t="shared" si="66"/>
        <v>985</v>
      </c>
      <c r="C124" s="43">
        <v>278</v>
      </c>
      <c r="D124" s="43" t="s">
        <v>55</v>
      </c>
      <c r="E124" s="43"/>
      <c r="F124" s="43"/>
      <c r="G124" s="43"/>
      <c r="H124" s="43"/>
      <c r="I124" s="43"/>
      <c r="J124" s="43"/>
      <c r="K124" s="43"/>
      <c r="L124" s="43"/>
      <c r="M124" s="52">
        <v>6.5</v>
      </c>
      <c r="N124" s="54">
        <f t="shared" si="67"/>
        <v>715</v>
      </c>
      <c r="O124" s="43"/>
      <c r="P124" s="45">
        <f t="shared" si="68"/>
        <v>0</v>
      </c>
      <c r="Q124" s="43"/>
      <c r="R124" s="45">
        <f t="shared" si="69"/>
        <v>0</v>
      </c>
      <c r="S124" s="44">
        <f t="shared" si="70"/>
        <v>0</v>
      </c>
      <c r="T124" s="43"/>
      <c r="U124" s="45">
        <f t="shared" si="71"/>
        <v>0</v>
      </c>
      <c r="V124" s="43"/>
      <c r="W124" s="45">
        <f t="shared" si="72"/>
        <v>0</v>
      </c>
      <c r="X124" s="44">
        <f t="shared" si="73"/>
        <v>0</v>
      </c>
      <c r="Y124" s="43"/>
      <c r="Z124" s="44">
        <f t="shared" si="74"/>
        <v>0</v>
      </c>
      <c r="AA124" s="43"/>
      <c r="AB124" s="44">
        <f t="shared" si="75"/>
        <v>0</v>
      </c>
      <c r="AC124" s="43">
        <v>3</v>
      </c>
      <c r="AD124" s="44">
        <f t="shared" si="76"/>
        <v>70</v>
      </c>
      <c r="AE124" s="43">
        <v>2</v>
      </c>
      <c r="AF124" s="44">
        <f t="shared" si="77"/>
        <v>50</v>
      </c>
      <c r="AG124" s="43"/>
      <c r="AH124" s="44">
        <f t="shared" si="78"/>
        <v>0</v>
      </c>
      <c r="AI124" s="43"/>
      <c r="AJ124" s="44">
        <f t="shared" si="79"/>
        <v>0</v>
      </c>
      <c r="AK124" s="46">
        <v>40135</v>
      </c>
      <c r="AL124" s="44">
        <f t="shared" si="80"/>
        <v>0</v>
      </c>
      <c r="AM124" s="43"/>
      <c r="AN124" s="44">
        <f t="shared" si="81"/>
        <v>0</v>
      </c>
      <c r="AO124" s="43">
        <v>3</v>
      </c>
      <c r="AP124" s="44">
        <f t="shared" si="82"/>
        <v>150</v>
      </c>
      <c r="AQ124" s="43"/>
      <c r="AR124" s="44">
        <f t="shared" si="83"/>
        <v>0</v>
      </c>
      <c r="AS124" s="43">
        <v>0</v>
      </c>
      <c r="AT124" s="44">
        <f t="shared" si="84"/>
        <v>0</v>
      </c>
      <c r="AU124" s="43"/>
      <c r="AV124" s="44">
        <f t="shared" si="85"/>
        <v>0</v>
      </c>
      <c r="AW124" s="43"/>
      <c r="AX124" s="44">
        <f t="shared" si="86"/>
        <v>0</v>
      </c>
      <c r="AY124" s="43"/>
      <c r="AZ124" s="62">
        <f t="shared" si="87"/>
        <v>0</v>
      </c>
    </row>
    <row r="125" spans="1:52">
      <c r="A125" s="42" t="s">
        <v>182</v>
      </c>
      <c r="B125" s="51">
        <f t="shared" si="66"/>
        <v>980.5</v>
      </c>
      <c r="C125" s="43">
        <v>239</v>
      </c>
      <c r="D125" s="43" t="s">
        <v>54</v>
      </c>
      <c r="E125" s="43">
        <v>241</v>
      </c>
      <c r="F125" s="43" t="s">
        <v>54</v>
      </c>
      <c r="G125" s="43">
        <v>245</v>
      </c>
      <c r="H125" s="43" t="s">
        <v>54</v>
      </c>
      <c r="I125" s="43">
        <v>238</v>
      </c>
      <c r="J125" s="43" t="s">
        <v>54</v>
      </c>
      <c r="K125" s="43"/>
      <c r="L125" s="43"/>
      <c r="M125" s="52">
        <v>5.55</v>
      </c>
      <c r="N125" s="54">
        <f t="shared" si="67"/>
        <v>610.5</v>
      </c>
      <c r="O125" s="43"/>
      <c r="P125" s="45">
        <f t="shared" si="68"/>
        <v>0</v>
      </c>
      <c r="Q125" s="43"/>
      <c r="R125" s="45">
        <f t="shared" si="69"/>
        <v>0</v>
      </c>
      <c r="S125" s="44">
        <f t="shared" si="70"/>
        <v>0</v>
      </c>
      <c r="T125" s="43"/>
      <c r="U125" s="45">
        <f t="shared" si="71"/>
        <v>0</v>
      </c>
      <c r="V125" s="43"/>
      <c r="W125" s="45">
        <f t="shared" si="72"/>
        <v>0</v>
      </c>
      <c r="X125" s="44">
        <f t="shared" si="73"/>
        <v>0</v>
      </c>
      <c r="Y125" s="43"/>
      <c r="Z125" s="44">
        <f t="shared" si="74"/>
        <v>0</v>
      </c>
      <c r="AA125" s="43"/>
      <c r="AB125" s="44">
        <f t="shared" si="75"/>
        <v>0</v>
      </c>
      <c r="AC125" s="43">
        <v>3</v>
      </c>
      <c r="AD125" s="44">
        <f t="shared" si="76"/>
        <v>70</v>
      </c>
      <c r="AE125" s="43"/>
      <c r="AF125" s="44">
        <f t="shared" si="77"/>
        <v>0</v>
      </c>
      <c r="AG125" s="43"/>
      <c r="AH125" s="44">
        <f t="shared" si="78"/>
        <v>0</v>
      </c>
      <c r="AI125" s="43"/>
      <c r="AJ125" s="44">
        <f t="shared" si="79"/>
        <v>0</v>
      </c>
      <c r="AK125" s="46">
        <v>43175</v>
      </c>
      <c r="AL125" s="44">
        <f t="shared" si="80"/>
        <v>300</v>
      </c>
      <c r="AM125" s="43"/>
      <c r="AN125" s="44">
        <f t="shared" si="81"/>
        <v>0</v>
      </c>
      <c r="AO125" s="43"/>
      <c r="AP125" s="44">
        <f t="shared" si="82"/>
        <v>0</v>
      </c>
      <c r="AQ125" s="43"/>
      <c r="AR125" s="44">
        <f t="shared" si="83"/>
        <v>0</v>
      </c>
      <c r="AS125" s="43">
        <v>0</v>
      </c>
      <c r="AT125" s="44">
        <f t="shared" si="84"/>
        <v>0</v>
      </c>
      <c r="AU125" s="43"/>
      <c r="AV125" s="44">
        <f t="shared" si="85"/>
        <v>0</v>
      </c>
      <c r="AW125" s="43"/>
      <c r="AX125" s="44">
        <f t="shared" si="86"/>
        <v>0</v>
      </c>
      <c r="AY125" s="43"/>
      <c r="AZ125" s="62">
        <f t="shared" si="87"/>
        <v>0</v>
      </c>
    </row>
    <row r="126" spans="1:52">
      <c r="A126" s="43" t="s">
        <v>178</v>
      </c>
      <c r="B126" s="51">
        <f t="shared" si="66"/>
        <v>977.6</v>
      </c>
      <c r="C126" s="43">
        <v>249</v>
      </c>
      <c r="D126" s="43" t="s">
        <v>55</v>
      </c>
      <c r="E126" s="43"/>
      <c r="F126" s="43"/>
      <c r="G126" s="43"/>
      <c r="H126" s="43"/>
      <c r="I126" s="43"/>
      <c r="J126" s="43"/>
      <c r="K126" s="43"/>
      <c r="L126" s="43"/>
      <c r="M126" s="52">
        <v>6.16</v>
      </c>
      <c r="N126" s="54">
        <f t="shared" si="67"/>
        <v>677.6</v>
      </c>
      <c r="O126" s="43"/>
      <c r="P126" s="45">
        <f t="shared" si="68"/>
        <v>0</v>
      </c>
      <c r="Q126" s="43"/>
      <c r="R126" s="45">
        <f t="shared" si="69"/>
        <v>0</v>
      </c>
      <c r="S126" s="44">
        <f t="shared" si="70"/>
        <v>0</v>
      </c>
      <c r="T126" s="43"/>
      <c r="U126" s="45">
        <f t="shared" si="71"/>
        <v>0</v>
      </c>
      <c r="V126" s="43"/>
      <c r="W126" s="45">
        <f t="shared" si="72"/>
        <v>0</v>
      </c>
      <c r="X126" s="44">
        <f t="shared" si="73"/>
        <v>0</v>
      </c>
      <c r="Y126" s="43"/>
      <c r="Z126" s="44">
        <f t="shared" si="74"/>
        <v>0</v>
      </c>
      <c r="AA126" s="43"/>
      <c r="AB126" s="44">
        <f t="shared" si="75"/>
        <v>0</v>
      </c>
      <c r="AC126" s="43"/>
      <c r="AD126" s="44">
        <f t="shared" si="76"/>
        <v>0</v>
      </c>
      <c r="AE126" s="43"/>
      <c r="AF126" s="44">
        <f t="shared" si="77"/>
        <v>0</v>
      </c>
      <c r="AG126" s="43"/>
      <c r="AH126" s="44">
        <f t="shared" si="78"/>
        <v>0</v>
      </c>
      <c r="AI126" s="43"/>
      <c r="AJ126" s="44">
        <f t="shared" si="79"/>
        <v>0</v>
      </c>
      <c r="AK126" s="46">
        <v>43116</v>
      </c>
      <c r="AL126" s="44">
        <f t="shared" si="80"/>
        <v>300</v>
      </c>
      <c r="AM126" s="43"/>
      <c r="AN126" s="44">
        <f t="shared" si="81"/>
        <v>0</v>
      </c>
      <c r="AO126" s="43"/>
      <c r="AP126" s="44">
        <f t="shared" si="82"/>
        <v>0</v>
      </c>
      <c r="AQ126" s="43"/>
      <c r="AR126" s="44">
        <f t="shared" si="83"/>
        <v>0</v>
      </c>
      <c r="AS126" s="43">
        <v>0</v>
      </c>
      <c r="AT126" s="44">
        <f t="shared" si="84"/>
        <v>0</v>
      </c>
      <c r="AU126" s="43"/>
      <c r="AV126" s="44">
        <f t="shared" si="85"/>
        <v>0</v>
      </c>
      <c r="AW126" s="43"/>
      <c r="AX126" s="44">
        <f t="shared" si="86"/>
        <v>0</v>
      </c>
      <c r="AY126" s="43"/>
      <c r="AZ126" s="62">
        <f t="shared" si="87"/>
        <v>0</v>
      </c>
    </row>
    <row r="127" spans="1:52">
      <c r="A127" s="42" t="s">
        <v>213</v>
      </c>
      <c r="B127" s="51">
        <f t="shared" si="66"/>
        <v>976.7</v>
      </c>
      <c r="C127" s="43">
        <v>205</v>
      </c>
      <c r="D127" s="43" t="s">
        <v>54</v>
      </c>
      <c r="E127" s="43">
        <v>206</v>
      </c>
      <c r="F127" s="43" t="s">
        <v>54</v>
      </c>
      <c r="G127" s="43">
        <v>207</v>
      </c>
      <c r="H127" s="43" t="s">
        <v>54</v>
      </c>
      <c r="I127" s="43"/>
      <c r="J127" s="43"/>
      <c r="K127" s="43"/>
      <c r="L127" s="43"/>
      <c r="M127" s="52">
        <v>6.17</v>
      </c>
      <c r="N127" s="54">
        <f t="shared" si="67"/>
        <v>678.7</v>
      </c>
      <c r="O127" s="43"/>
      <c r="P127" s="45">
        <f t="shared" si="68"/>
        <v>0</v>
      </c>
      <c r="Q127" s="43"/>
      <c r="R127" s="45">
        <f t="shared" si="69"/>
        <v>0</v>
      </c>
      <c r="S127" s="44">
        <f t="shared" si="70"/>
        <v>0</v>
      </c>
      <c r="T127" s="43"/>
      <c r="U127" s="45">
        <f t="shared" si="71"/>
        <v>0</v>
      </c>
      <c r="V127" s="43"/>
      <c r="W127" s="45">
        <f t="shared" si="72"/>
        <v>0</v>
      </c>
      <c r="X127" s="44">
        <f t="shared" si="73"/>
        <v>0</v>
      </c>
      <c r="Y127" s="43"/>
      <c r="Z127" s="44">
        <f t="shared" si="74"/>
        <v>0</v>
      </c>
      <c r="AA127" s="43"/>
      <c r="AB127" s="44">
        <f t="shared" si="75"/>
        <v>0</v>
      </c>
      <c r="AC127" s="43"/>
      <c r="AD127" s="44">
        <f t="shared" si="76"/>
        <v>0</v>
      </c>
      <c r="AE127" s="43"/>
      <c r="AF127" s="44">
        <f t="shared" si="77"/>
        <v>0</v>
      </c>
      <c r="AG127" s="43"/>
      <c r="AH127" s="44">
        <f t="shared" si="78"/>
        <v>0</v>
      </c>
      <c r="AI127" s="43"/>
      <c r="AJ127" s="44">
        <f t="shared" si="79"/>
        <v>0</v>
      </c>
      <c r="AK127" s="46">
        <v>42755</v>
      </c>
      <c r="AL127" s="44">
        <f t="shared" si="80"/>
        <v>200</v>
      </c>
      <c r="AM127" s="43">
        <v>14</v>
      </c>
      <c r="AN127" s="44">
        <f t="shared" si="81"/>
        <v>98</v>
      </c>
      <c r="AO127" s="43"/>
      <c r="AP127" s="44">
        <f t="shared" si="82"/>
        <v>0</v>
      </c>
      <c r="AQ127" s="43"/>
      <c r="AR127" s="44">
        <f t="shared" si="83"/>
        <v>0</v>
      </c>
      <c r="AS127" s="43">
        <v>0</v>
      </c>
      <c r="AT127" s="44">
        <f t="shared" si="84"/>
        <v>0</v>
      </c>
      <c r="AU127" s="43"/>
      <c r="AV127" s="44">
        <f t="shared" si="85"/>
        <v>0</v>
      </c>
      <c r="AW127" s="43"/>
      <c r="AX127" s="44">
        <f t="shared" si="86"/>
        <v>0</v>
      </c>
      <c r="AY127" s="43"/>
      <c r="AZ127" s="62">
        <f t="shared" si="87"/>
        <v>0</v>
      </c>
    </row>
    <row r="128" spans="1:52">
      <c r="A128" s="42" t="s">
        <v>111</v>
      </c>
      <c r="B128" s="51">
        <f t="shared" si="66"/>
        <v>974.80000000000007</v>
      </c>
      <c r="C128" s="43">
        <v>239</v>
      </c>
      <c r="D128" s="43" t="s">
        <v>55</v>
      </c>
      <c r="E128" s="43">
        <v>238</v>
      </c>
      <c r="F128" s="43" t="s">
        <v>55</v>
      </c>
      <c r="G128" s="43"/>
      <c r="H128" s="43"/>
      <c r="I128" s="43"/>
      <c r="J128" s="43"/>
      <c r="K128" s="43"/>
      <c r="L128" s="43"/>
      <c r="M128" s="52">
        <v>6.28</v>
      </c>
      <c r="N128" s="54">
        <f t="shared" si="67"/>
        <v>690.80000000000007</v>
      </c>
      <c r="O128" s="43"/>
      <c r="P128" s="45">
        <f t="shared" si="68"/>
        <v>0</v>
      </c>
      <c r="Q128" s="43"/>
      <c r="R128" s="45">
        <f t="shared" si="69"/>
        <v>0</v>
      </c>
      <c r="S128" s="44">
        <f t="shared" si="70"/>
        <v>0</v>
      </c>
      <c r="T128" s="43"/>
      <c r="U128" s="45">
        <f t="shared" si="71"/>
        <v>0</v>
      </c>
      <c r="V128" s="43"/>
      <c r="W128" s="45">
        <f t="shared" si="72"/>
        <v>0</v>
      </c>
      <c r="X128" s="44">
        <f t="shared" si="73"/>
        <v>0</v>
      </c>
      <c r="Y128" s="43"/>
      <c r="Z128" s="44">
        <f t="shared" si="74"/>
        <v>0</v>
      </c>
      <c r="AA128" s="43"/>
      <c r="AB128" s="44">
        <f t="shared" si="75"/>
        <v>0</v>
      </c>
      <c r="AC128" s="43"/>
      <c r="AD128" s="44">
        <f t="shared" si="76"/>
        <v>0</v>
      </c>
      <c r="AE128" s="43"/>
      <c r="AF128" s="44">
        <f t="shared" si="77"/>
        <v>0</v>
      </c>
      <c r="AG128" s="43"/>
      <c r="AH128" s="44">
        <f t="shared" si="78"/>
        <v>0</v>
      </c>
      <c r="AI128" s="43"/>
      <c r="AJ128" s="44">
        <f t="shared" si="79"/>
        <v>0</v>
      </c>
      <c r="AK128" s="46">
        <v>42633</v>
      </c>
      <c r="AL128" s="44">
        <f t="shared" si="80"/>
        <v>100</v>
      </c>
      <c r="AM128" s="43">
        <v>12</v>
      </c>
      <c r="AN128" s="44">
        <f t="shared" si="81"/>
        <v>84</v>
      </c>
      <c r="AO128" s="43">
        <v>2</v>
      </c>
      <c r="AP128" s="44">
        <f t="shared" si="82"/>
        <v>100</v>
      </c>
      <c r="AQ128" s="43"/>
      <c r="AR128" s="44">
        <f t="shared" si="83"/>
        <v>0</v>
      </c>
      <c r="AS128" s="43">
        <v>0</v>
      </c>
      <c r="AT128" s="44">
        <f t="shared" si="84"/>
        <v>0</v>
      </c>
      <c r="AU128" s="43"/>
      <c r="AV128" s="44">
        <f t="shared" si="85"/>
        <v>0</v>
      </c>
      <c r="AW128" s="43"/>
      <c r="AX128" s="44">
        <f t="shared" si="86"/>
        <v>0</v>
      </c>
      <c r="AY128" s="43"/>
      <c r="AZ128" s="62">
        <f t="shared" si="87"/>
        <v>0</v>
      </c>
    </row>
    <row r="129" spans="1:52">
      <c r="A129" s="42" t="s">
        <v>77</v>
      </c>
      <c r="B129" s="51">
        <f t="shared" si="66"/>
        <v>971</v>
      </c>
      <c r="C129" s="43">
        <v>245</v>
      </c>
      <c r="D129" s="43" t="s">
        <v>54</v>
      </c>
      <c r="E129" s="43">
        <v>241</v>
      </c>
      <c r="F129" s="43" t="s">
        <v>54</v>
      </c>
      <c r="G129" s="43">
        <v>239</v>
      </c>
      <c r="H129" s="43" t="s">
        <v>54</v>
      </c>
      <c r="I129" s="43"/>
      <c r="J129" s="43"/>
      <c r="K129" s="43"/>
      <c r="L129" s="43"/>
      <c r="M129" s="52">
        <v>5</v>
      </c>
      <c r="N129" s="54">
        <f t="shared" si="67"/>
        <v>550</v>
      </c>
      <c r="O129" s="43"/>
      <c r="P129" s="45">
        <f t="shared" si="68"/>
        <v>0</v>
      </c>
      <c r="Q129" s="43"/>
      <c r="R129" s="45">
        <f t="shared" si="69"/>
        <v>0</v>
      </c>
      <c r="S129" s="44">
        <f t="shared" si="70"/>
        <v>0</v>
      </c>
      <c r="T129" s="43"/>
      <c r="U129" s="45">
        <f t="shared" si="71"/>
        <v>0</v>
      </c>
      <c r="V129" s="43"/>
      <c r="W129" s="45">
        <f t="shared" si="72"/>
        <v>0</v>
      </c>
      <c r="X129" s="44">
        <f t="shared" si="73"/>
        <v>0</v>
      </c>
      <c r="Y129" s="43"/>
      <c r="Z129" s="44">
        <f t="shared" si="74"/>
        <v>0</v>
      </c>
      <c r="AA129" s="43"/>
      <c r="AB129" s="44">
        <f t="shared" si="75"/>
        <v>0</v>
      </c>
      <c r="AC129" s="43"/>
      <c r="AD129" s="44">
        <f t="shared" si="76"/>
        <v>0</v>
      </c>
      <c r="AE129" s="43"/>
      <c r="AF129" s="44">
        <f t="shared" si="77"/>
        <v>0</v>
      </c>
      <c r="AG129" s="43"/>
      <c r="AH129" s="44">
        <f t="shared" si="78"/>
        <v>0</v>
      </c>
      <c r="AI129" s="43"/>
      <c r="AJ129" s="44">
        <f t="shared" si="79"/>
        <v>0</v>
      </c>
      <c r="AK129" s="46">
        <v>43175</v>
      </c>
      <c r="AL129" s="44">
        <f t="shared" si="80"/>
        <v>300</v>
      </c>
      <c r="AM129" s="43">
        <v>3</v>
      </c>
      <c r="AN129" s="44">
        <f t="shared" si="81"/>
        <v>21</v>
      </c>
      <c r="AO129" s="43">
        <v>2</v>
      </c>
      <c r="AP129" s="44">
        <f t="shared" si="82"/>
        <v>100</v>
      </c>
      <c r="AQ129" s="43"/>
      <c r="AR129" s="44">
        <f t="shared" si="83"/>
        <v>0</v>
      </c>
      <c r="AS129" s="43">
        <v>0</v>
      </c>
      <c r="AT129" s="44">
        <f t="shared" si="84"/>
        <v>0</v>
      </c>
      <c r="AU129" s="43"/>
      <c r="AV129" s="44">
        <f t="shared" si="85"/>
        <v>0</v>
      </c>
      <c r="AW129" s="43"/>
      <c r="AX129" s="44">
        <f t="shared" si="86"/>
        <v>0</v>
      </c>
      <c r="AY129" s="43"/>
      <c r="AZ129" s="62">
        <f t="shared" si="87"/>
        <v>0</v>
      </c>
    </row>
    <row r="130" spans="1:52">
      <c r="A130" s="42" t="s">
        <v>129</v>
      </c>
      <c r="B130" s="51">
        <f t="shared" si="66"/>
        <v>968.1</v>
      </c>
      <c r="C130" s="43">
        <v>271</v>
      </c>
      <c r="D130" s="43" t="s">
        <v>55</v>
      </c>
      <c r="E130" s="43"/>
      <c r="F130" s="43"/>
      <c r="G130" s="43"/>
      <c r="H130" s="43"/>
      <c r="I130" s="43"/>
      <c r="J130" s="43"/>
      <c r="K130" s="43"/>
      <c r="L130" s="43"/>
      <c r="M130" s="52">
        <v>6.71</v>
      </c>
      <c r="N130" s="54">
        <f t="shared" si="67"/>
        <v>738.1</v>
      </c>
      <c r="O130" s="43"/>
      <c r="P130" s="45">
        <f t="shared" si="68"/>
        <v>0</v>
      </c>
      <c r="Q130" s="43"/>
      <c r="R130" s="45">
        <f t="shared" si="69"/>
        <v>0</v>
      </c>
      <c r="S130" s="44">
        <f t="shared" si="70"/>
        <v>0</v>
      </c>
      <c r="T130" s="43">
        <v>1</v>
      </c>
      <c r="U130" s="45">
        <f t="shared" si="71"/>
        <v>100</v>
      </c>
      <c r="V130" s="43"/>
      <c r="W130" s="45">
        <f t="shared" si="72"/>
        <v>0</v>
      </c>
      <c r="X130" s="44">
        <f t="shared" si="73"/>
        <v>100</v>
      </c>
      <c r="Y130" s="43"/>
      <c r="Z130" s="44">
        <f t="shared" si="74"/>
        <v>0</v>
      </c>
      <c r="AA130" s="43"/>
      <c r="AB130" s="44">
        <f t="shared" si="75"/>
        <v>0</v>
      </c>
      <c r="AC130" s="43">
        <v>2</v>
      </c>
      <c r="AD130" s="44">
        <f t="shared" si="76"/>
        <v>50</v>
      </c>
      <c r="AE130" s="43"/>
      <c r="AF130" s="44">
        <f t="shared" si="77"/>
        <v>0</v>
      </c>
      <c r="AG130" s="43"/>
      <c r="AH130" s="44">
        <f t="shared" si="78"/>
        <v>0</v>
      </c>
      <c r="AI130" s="43">
        <v>1</v>
      </c>
      <c r="AJ130" s="44">
        <f t="shared" si="79"/>
        <v>80</v>
      </c>
      <c r="AK130" s="46">
        <v>42501</v>
      </c>
      <c r="AL130" s="44">
        <f t="shared" si="80"/>
        <v>0</v>
      </c>
      <c r="AM130" s="43"/>
      <c r="AN130" s="44">
        <f t="shared" si="81"/>
        <v>0</v>
      </c>
      <c r="AO130" s="43"/>
      <c r="AP130" s="44">
        <f t="shared" si="82"/>
        <v>0</v>
      </c>
      <c r="AQ130" s="43"/>
      <c r="AR130" s="44">
        <f t="shared" si="83"/>
        <v>0</v>
      </c>
      <c r="AS130" s="43">
        <v>0</v>
      </c>
      <c r="AT130" s="44">
        <f t="shared" si="84"/>
        <v>0</v>
      </c>
      <c r="AU130" s="43"/>
      <c r="AV130" s="44">
        <f t="shared" si="85"/>
        <v>0</v>
      </c>
      <c r="AW130" s="43"/>
      <c r="AX130" s="44">
        <f t="shared" si="86"/>
        <v>0</v>
      </c>
      <c r="AY130" s="43"/>
      <c r="AZ130" s="62">
        <f t="shared" si="87"/>
        <v>0</v>
      </c>
    </row>
    <row r="131" spans="1:52">
      <c r="A131" s="42" t="s">
        <v>144</v>
      </c>
      <c r="B131" s="51">
        <f t="shared" si="66"/>
        <v>966.59999999999991</v>
      </c>
      <c r="C131" s="43">
        <v>254</v>
      </c>
      <c r="D131" s="43" t="s">
        <v>55</v>
      </c>
      <c r="E131" s="43">
        <v>237</v>
      </c>
      <c r="F131" s="43" t="s">
        <v>55</v>
      </c>
      <c r="G131" s="43">
        <v>241</v>
      </c>
      <c r="H131" s="43" t="s">
        <v>55</v>
      </c>
      <c r="I131" s="43"/>
      <c r="J131" s="43"/>
      <c r="K131" s="43"/>
      <c r="L131" s="43"/>
      <c r="M131" s="52">
        <v>6.06</v>
      </c>
      <c r="N131" s="54">
        <f t="shared" si="67"/>
        <v>666.59999999999991</v>
      </c>
      <c r="O131" s="43"/>
      <c r="P131" s="45">
        <f t="shared" si="68"/>
        <v>0</v>
      </c>
      <c r="Q131" s="43"/>
      <c r="R131" s="45">
        <f t="shared" si="69"/>
        <v>0</v>
      </c>
      <c r="S131" s="44">
        <f t="shared" si="70"/>
        <v>0</v>
      </c>
      <c r="T131" s="43"/>
      <c r="U131" s="45">
        <f t="shared" si="71"/>
        <v>0</v>
      </c>
      <c r="V131" s="43"/>
      <c r="W131" s="45">
        <f t="shared" si="72"/>
        <v>0</v>
      </c>
      <c r="X131" s="44">
        <f t="shared" si="73"/>
        <v>0</v>
      </c>
      <c r="Y131" s="43"/>
      <c r="Z131" s="44">
        <f t="shared" si="74"/>
        <v>0</v>
      </c>
      <c r="AA131" s="43"/>
      <c r="AB131" s="44">
        <f t="shared" si="75"/>
        <v>0</v>
      </c>
      <c r="AC131" s="43"/>
      <c r="AD131" s="44">
        <f t="shared" si="76"/>
        <v>0</v>
      </c>
      <c r="AE131" s="43"/>
      <c r="AF131" s="44">
        <f t="shared" si="77"/>
        <v>0</v>
      </c>
      <c r="AG131" s="43"/>
      <c r="AH131" s="44">
        <f t="shared" si="78"/>
        <v>0</v>
      </c>
      <c r="AI131" s="43"/>
      <c r="AJ131" s="44">
        <f t="shared" si="79"/>
        <v>0</v>
      </c>
      <c r="AK131" s="46">
        <v>42933</v>
      </c>
      <c r="AL131" s="44">
        <f t="shared" si="80"/>
        <v>300</v>
      </c>
      <c r="AM131" s="43"/>
      <c r="AN131" s="44">
        <f t="shared" si="81"/>
        <v>0</v>
      </c>
      <c r="AO131" s="43"/>
      <c r="AP131" s="44">
        <f t="shared" si="82"/>
        <v>0</v>
      </c>
      <c r="AQ131" s="43"/>
      <c r="AR131" s="44">
        <f t="shared" si="83"/>
        <v>0</v>
      </c>
      <c r="AS131" s="43">
        <v>0</v>
      </c>
      <c r="AT131" s="44">
        <f t="shared" si="84"/>
        <v>0</v>
      </c>
      <c r="AU131" s="43"/>
      <c r="AV131" s="44">
        <f t="shared" si="85"/>
        <v>0</v>
      </c>
      <c r="AW131" s="43"/>
      <c r="AX131" s="44">
        <f t="shared" si="86"/>
        <v>0</v>
      </c>
      <c r="AY131" s="43"/>
      <c r="AZ131" s="62">
        <f t="shared" si="87"/>
        <v>0</v>
      </c>
    </row>
    <row r="132" spans="1:52">
      <c r="A132" s="42" t="s">
        <v>151</v>
      </c>
      <c r="B132" s="51">
        <f t="shared" ref="B132:B165" si="88">N132+S132+X132+Z132+AB132+AD132+AF132+AH132+AJ132+AL132+AN132+AP132+AR132+AT132+AV132+AX132+AZ132</f>
        <v>964</v>
      </c>
      <c r="C132" s="43">
        <v>222</v>
      </c>
      <c r="D132" s="43" t="s">
        <v>55</v>
      </c>
      <c r="E132" s="43">
        <v>215</v>
      </c>
      <c r="F132" s="43" t="s">
        <v>55</v>
      </c>
      <c r="G132" s="43">
        <v>213</v>
      </c>
      <c r="H132" s="43" t="s">
        <v>55</v>
      </c>
      <c r="I132" s="43">
        <v>219</v>
      </c>
      <c r="J132" s="43" t="s">
        <v>55</v>
      </c>
      <c r="K132" s="43">
        <v>204</v>
      </c>
      <c r="L132" s="43" t="s">
        <v>55</v>
      </c>
      <c r="M132" s="52">
        <v>5</v>
      </c>
      <c r="N132" s="54">
        <f t="shared" ref="N132:N163" si="89">110*M132</f>
        <v>550</v>
      </c>
      <c r="O132" s="43"/>
      <c r="P132" s="45">
        <f t="shared" ref="P132:P163" si="90">O132*200</f>
        <v>0</v>
      </c>
      <c r="Q132" s="43"/>
      <c r="R132" s="45">
        <f t="shared" ref="R132:R163" si="91">Q132*0.3*200</f>
        <v>0</v>
      </c>
      <c r="S132" s="44">
        <f t="shared" ref="S132:S163" si="92">P132+R132</f>
        <v>0</v>
      </c>
      <c r="T132" s="43"/>
      <c r="U132" s="45">
        <f t="shared" ref="U132:U163" si="93">T132*100</f>
        <v>0</v>
      </c>
      <c r="V132" s="43"/>
      <c r="W132" s="45">
        <f t="shared" ref="W132:W163" si="94">V132*0.3*100</f>
        <v>0</v>
      </c>
      <c r="X132" s="44">
        <f t="shared" ref="X132:X163" si="95">U132+W132</f>
        <v>0</v>
      </c>
      <c r="Y132" s="43"/>
      <c r="Z132" s="44">
        <f t="shared" ref="Z132:Z163" si="96">150*Y132</f>
        <v>0</v>
      </c>
      <c r="AA132" s="43"/>
      <c r="AB132" s="44">
        <f t="shared" ref="AB132:AB163" si="97">100*AA132</f>
        <v>0</v>
      </c>
      <c r="AC132" s="43">
        <v>1</v>
      </c>
      <c r="AD132" s="44">
        <f t="shared" ref="AD132:AD163" si="98">IF(AC132=1,30,IF(AC132=2,50,IF(AC132=3,70,0)))</f>
        <v>30</v>
      </c>
      <c r="AE132" s="43"/>
      <c r="AF132" s="44">
        <f t="shared" ref="AF132:AF163" si="99">IF(AE132=1,30,IF(AE132=2,50,IF(AE132=3,70,0)))</f>
        <v>0</v>
      </c>
      <c r="AG132" s="43"/>
      <c r="AH132" s="44">
        <f t="shared" ref="AH132:AH163" si="100">IF(AG132=1,30,IF(AG132=2,50,IF(AG132=3,70,0)))</f>
        <v>0</v>
      </c>
      <c r="AI132" s="43"/>
      <c r="AJ132" s="44">
        <f t="shared" ref="AJ132:AJ163" si="101">AI132*80</f>
        <v>0</v>
      </c>
      <c r="AK132" s="46">
        <v>42811</v>
      </c>
      <c r="AL132" s="44">
        <f t="shared" ref="AL132:AL163" si="102">IF(AK132&lt;(DATE(2017,6,13)),IF(AK132&lt;(DATE(2016,12,13)),IF(AK132&lt;(DATE(2016,6,13)),0,100),200),300)</f>
        <v>200</v>
      </c>
      <c r="AM132" s="43">
        <v>12</v>
      </c>
      <c r="AN132" s="44">
        <f t="shared" ref="AN132:AN163" si="103">IF(AM132&lt;61,AM132*7,420)</f>
        <v>84</v>
      </c>
      <c r="AO132" s="43">
        <v>2</v>
      </c>
      <c r="AP132" s="44">
        <f t="shared" ref="AP132:AP163" si="104">IF(AO132&lt;7,AO132*50,300)</f>
        <v>100</v>
      </c>
      <c r="AQ132" s="43"/>
      <c r="AR132" s="44">
        <f t="shared" ref="AR132:AR163" si="105">AQ132*70</f>
        <v>0</v>
      </c>
      <c r="AS132" s="43">
        <v>0</v>
      </c>
      <c r="AT132" s="44">
        <f t="shared" ref="AT132:AT163" si="106">50*AS132</f>
        <v>0</v>
      </c>
      <c r="AU132" s="43"/>
      <c r="AV132" s="44">
        <f t="shared" ref="AV132:AV163" si="107">100*AU132</f>
        <v>0</v>
      </c>
      <c r="AW132" s="43"/>
      <c r="AX132" s="44">
        <f t="shared" ref="AX132:AX163" si="108">100*AW132</f>
        <v>0</v>
      </c>
      <c r="AY132" s="43"/>
      <c r="AZ132" s="62">
        <f t="shared" ref="AZ132:AZ163" si="109">100*AY132</f>
        <v>0</v>
      </c>
    </row>
    <row r="133" spans="1:52">
      <c r="A133" s="42" t="s">
        <v>75</v>
      </c>
      <c r="B133" s="51">
        <f t="shared" si="88"/>
        <v>963.30000000000007</v>
      </c>
      <c r="C133" s="43">
        <v>207</v>
      </c>
      <c r="D133" s="43" t="s">
        <v>55</v>
      </c>
      <c r="E133" s="43">
        <v>205</v>
      </c>
      <c r="F133" s="43" t="s">
        <v>55</v>
      </c>
      <c r="G133" s="43">
        <v>202</v>
      </c>
      <c r="H133" s="43" t="s">
        <v>55</v>
      </c>
      <c r="I133" s="43">
        <v>206</v>
      </c>
      <c r="J133" s="43" t="s">
        <v>55</v>
      </c>
      <c r="K133" s="43">
        <v>204</v>
      </c>
      <c r="L133" s="43" t="s">
        <v>55</v>
      </c>
      <c r="M133" s="52">
        <v>6.03</v>
      </c>
      <c r="N133" s="54">
        <f t="shared" si="89"/>
        <v>663.30000000000007</v>
      </c>
      <c r="O133" s="43"/>
      <c r="P133" s="45">
        <f t="shared" si="90"/>
        <v>0</v>
      </c>
      <c r="Q133" s="43"/>
      <c r="R133" s="45">
        <f t="shared" si="91"/>
        <v>0</v>
      </c>
      <c r="S133" s="44">
        <f t="shared" si="92"/>
        <v>0</v>
      </c>
      <c r="T133" s="43"/>
      <c r="U133" s="45">
        <f t="shared" si="93"/>
        <v>0</v>
      </c>
      <c r="V133" s="43"/>
      <c r="W133" s="45">
        <f t="shared" si="94"/>
        <v>0</v>
      </c>
      <c r="X133" s="44">
        <f t="shared" si="95"/>
        <v>0</v>
      </c>
      <c r="Y133" s="43"/>
      <c r="Z133" s="44">
        <f t="shared" si="96"/>
        <v>0</v>
      </c>
      <c r="AA133" s="43"/>
      <c r="AB133" s="44">
        <f t="shared" si="97"/>
        <v>0</v>
      </c>
      <c r="AC133" s="43"/>
      <c r="AD133" s="44">
        <f t="shared" si="98"/>
        <v>0</v>
      </c>
      <c r="AE133" s="43"/>
      <c r="AF133" s="44">
        <f t="shared" si="99"/>
        <v>0</v>
      </c>
      <c r="AG133" s="43"/>
      <c r="AH133" s="44">
        <f t="shared" si="100"/>
        <v>0</v>
      </c>
      <c r="AI133" s="43"/>
      <c r="AJ133" s="44">
        <f t="shared" si="101"/>
        <v>0</v>
      </c>
      <c r="AK133" s="46">
        <v>43173</v>
      </c>
      <c r="AL133" s="44">
        <f t="shared" si="102"/>
        <v>300</v>
      </c>
      <c r="AM133" s="43">
        <v>0</v>
      </c>
      <c r="AN133" s="44">
        <f t="shared" si="103"/>
        <v>0</v>
      </c>
      <c r="AO133" s="43"/>
      <c r="AP133" s="44">
        <f t="shared" si="104"/>
        <v>0</v>
      </c>
      <c r="AQ133" s="43"/>
      <c r="AR133" s="44">
        <f t="shared" si="105"/>
        <v>0</v>
      </c>
      <c r="AS133" s="43">
        <v>0</v>
      </c>
      <c r="AT133" s="44">
        <f t="shared" si="106"/>
        <v>0</v>
      </c>
      <c r="AU133" s="43"/>
      <c r="AV133" s="44">
        <f t="shared" si="107"/>
        <v>0</v>
      </c>
      <c r="AW133" s="43"/>
      <c r="AX133" s="44">
        <f t="shared" si="108"/>
        <v>0</v>
      </c>
      <c r="AY133" s="43"/>
      <c r="AZ133" s="62">
        <f t="shared" si="109"/>
        <v>0</v>
      </c>
    </row>
    <row r="134" spans="1:52">
      <c r="A134" s="42" t="s">
        <v>78</v>
      </c>
      <c r="B134" s="51">
        <f t="shared" si="88"/>
        <v>951.8</v>
      </c>
      <c r="C134" s="43">
        <v>276</v>
      </c>
      <c r="D134" s="43" t="s">
        <v>54</v>
      </c>
      <c r="E134" s="43"/>
      <c r="F134" s="43"/>
      <c r="G134" s="43"/>
      <c r="H134" s="43"/>
      <c r="I134" s="43"/>
      <c r="J134" s="43"/>
      <c r="K134" s="43"/>
      <c r="L134" s="43"/>
      <c r="M134" s="52">
        <v>5.68</v>
      </c>
      <c r="N134" s="54">
        <f t="shared" si="89"/>
        <v>624.79999999999995</v>
      </c>
      <c r="O134" s="43"/>
      <c r="P134" s="45">
        <f t="shared" si="90"/>
        <v>0</v>
      </c>
      <c r="Q134" s="43"/>
      <c r="R134" s="45">
        <f t="shared" si="91"/>
        <v>0</v>
      </c>
      <c r="S134" s="44">
        <f t="shared" si="92"/>
        <v>0</v>
      </c>
      <c r="T134" s="43"/>
      <c r="U134" s="45">
        <f t="shared" si="93"/>
        <v>0</v>
      </c>
      <c r="V134" s="43"/>
      <c r="W134" s="45">
        <f t="shared" si="94"/>
        <v>0</v>
      </c>
      <c r="X134" s="44">
        <f t="shared" si="95"/>
        <v>0</v>
      </c>
      <c r="Y134" s="43"/>
      <c r="Z134" s="44">
        <f t="shared" si="96"/>
        <v>0</v>
      </c>
      <c r="AA134" s="43"/>
      <c r="AB134" s="44">
        <f t="shared" si="97"/>
        <v>0</v>
      </c>
      <c r="AC134" s="43">
        <v>2</v>
      </c>
      <c r="AD134" s="44">
        <f t="shared" si="98"/>
        <v>50</v>
      </c>
      <c r="AE134" s="43"/>
      <c r="AF134" s="44">
        <f t="shared" si="99"/>
        <v>0</v>
      </c>
      <c r="AG134" s="43"/>
      <c r="AH134" s="44">
        <f t="shared" si="100"/>
        <v>0</v>
      </c>
      <c r="AI134" s="43"/>
      <c r="AJ134" s="44">
        <f t="shared" si="101"/>
        <v>0</v>
      </c>
      <c r="AK134" s="46">
        <v>42872</v>
      </c>
      <c r="AL134" s="44">
        <f t="shared" si="102"/>
        <v>200</v>
      </c>
      <c r="AM134" s="43">
        <v>11</v>
      </c>
      <c r="AN134" s="44">
        <f t="shared" si="103"/>
        <v>77</v>
      </c>
      <c r="AO134" s="43"/>
      <c r="AP134" s="44">
        <f t="shared" si="104"/>
        <v>0</v>
      </c>
      <c r="AQ134" s="43"/>
      <c r="AR134" s="44">
        <f t="shared" si="105"/>
        <v>0</v>
      </c>
      <c r="AS134" s="43">
        <v>0</v>
      </c>
      <c r="AT134" s="44">
        <f t="shared" si="106"/>
        <v>0</v>
      </c>
      <c r="AU134" s="43"/>
      <c r="AV134" s="44">
        <f t="shared" si="107"/>
        <v>0</v>
      </c>
      <c r="AW134" s="43"/>
      <c r="AX134" s="44">
        <f t="shared" si="108"/>
        <v>0</v>
      </c>
      <c r="AY134" s="43"/>
      <c r="AZ134" s="62">
        <f t="shared" si="109"/>
        <v>0</v>
      </c>
    </row>
    <row r="135" spans="1:52">
      <c r="A135" s="42" t="s">
        <v>204</v>
      </c>
      <c r="B135" s="51">
        <f t="shared" si="88"/>
        <v>943.19999999999993</v>
      </c>
      <c r="C135" s="43">
        <v>278</v>
      </c>
      <c r="D135" s="43" t="s">
        <v>54</v>
      </c>
      <c r="E135" s="43">
        <v>279</v>
      </c>
      <c r="F135" s="43" t="s">
        <v>54</v>
      </c>
      <c r="G135" s="43"/>
      <c r="H135" s="43"/>
      <c r="I135" s="43"/>
      <c r="J135" s="43"/>
      <c r="K135" s="43"/>
      <c r="L135" s="43"/>
      <c r="M135" s="52">
        <v>6.72</v>
      </c>
      <c r="N135" s="54">
        <f t="shared" si="89"/>
        <v>739.19999999999993</v>
      </c>
      <c r="O135" s="43"/>
      <c r="P135" s="45">
        <f t="shared" si="90"/>
        <v>0</v>
      </c>
      <c r="Q135" s="43"/>
      <c r="R135" s="45">
        <f t="shared" si="91"/>
        <v>0</v>
      </c>
      <c r="S135" s="44">
        <f t="shared" si="92"/>
        <v>0</v>
      </c>
      <c r="T135" s="43"/>
      <c r="U135" s="45">
        <f t="shared" si="93"/>
        <v>0</v>
      </c>
      <c r="V135" s="43"/>
      <c r="W135" s="45">
        <f t="shared" si="94"/>
        <v>0</v>
      </c>
      <c r="X135" s="44">
        <f t="shared" si="95"/>
        <v>0</v>
      </c>
      <c r="Y135" s="43"/>
      <c r="Z135" s="44">
        <f t="shared" si="96"/>
        <v>0</v>
      </c>
      <c r="AA135" s="43"/>
      <c r="AB135" s="44">
        <f t="shared" si="97"/>
        <v>0</v>
      </c>
      <c r="AC135" s="43"/>
      <c r="AD135" s="44">
        <f t="shared" si="98"/>
        <v>0</v>
      </c>
      <c r="AE135" s="43"/>
      <c r="AF135" s="44">
        <f t="shared" si="99"/>
        <v>0</v>
      </c>
      <c r="AG135" s="43"/>
      <c r="AH135" s="44">
        <f t="shared" si="100"/>
        <v>0</v>
      </c>
      <c r="AI135" s="43"/>
      <c r="AJ135" s="44">
        <f t="shared" si="101"/>
        <v>0</v>
      </c>
      <c r="AK135" s="46">
        <v>42206</v>
      </c>
      <c r="AL135" s="44">
        <f t="shared" si="102"/>
        <v>0</v>
      </c>
      <c r="AM135" s="43">
        <v>22</v>
      </c>
      <c r="AN135" s="44">
        <f t="shared" si="103"/>
        <v>154</v>
      </c>
      <c r="AO135" s="43">
        <v>1</v>
      </c>
      <c r="AP135" s="44">
        <f t="shared" si="104"/>
        <v>50</v>
      </c>
      <c r="AQ135" s="43"/>
      <c r="AR135" s="44">
        <f t="shared" si="105"/>
        <v>0</v>
      </c>
      <c r="AS135" s="43">
        <v>0</v>
      </c>
      <c r="AT135" s="44">
        <f t="shared" si="106"/>
        <v>0</v>
      </c>
      <c r="AU135" s="43"/>
      <c r="AV135" s="44">
        <f t="shared" si="107"/>
        <v>0</v>
      </c>
      <c r="AW135" s="43"/>
      <c r="AX135" s="44">
        <f t="shared" si="108"/>
        <v>0</v>
      </c>
      <c r="AY135" s="43"/>
      <c r="AZ135" s="62">
        <f t="shared" si="109"/>
        <v>0</v>
      </c>
    </row>
    <row r="136" spans="1:52">
      <c r="A136" s="42" t="s">
        <v>110</v>
      </c>
      <c r="B136" s="51">
        <f t="shared" si="88"/>
        <v>933.7</v>
      </c>
      <c r="C136" s="43">
        <v>203</v>
      </c>
      <c r="D136" s="43" t="s">
        <v>54</v>
      </c>
      <c r="E136" s="43">
        <v>208</v>
      </c>
      <c r="F136" s="43" t="s">
        <v>55</v>
      </c>
      <c r="G136" s="43">
        <v>207</v>
      </c>
      <c r="H136" s="43" t="s">
        <v>55</v>
      </c>
      <c r="I136" s="43">
        <v>206</v>
      </c>
      <c r="J136" s="43" t="s">
        <v>55</v>
      </c>
      <c r="K136" s="43">
        <v>205</v>
      </c>
      <c r="L136" s="43" t="s">
        <v>55</v>
      </c>
      <c r="M136" s="52">
        <v>6.67</v>
      </c>
      <c r="N136" s="54">
        <f t="shared" si="89"/>
        <v>733.7</v>
      </c>
      <c r="O136" s="43"/>
      <c r="P136" s="45">
        <f t="shared" si="90"/>
        <v>0</v>
      </c>
      <c r="Q136" s="43"/>
      <c r="R136" s="45">
        <f t="shared" si="91"/>
        <v>0</v>
      </c>
      <c r="S136" s="44">
        <f t="shared" si="92"/>
        <v>0</v>
      </c>
      <c r="T136" s="43"/>
      <c r="U136" s="45">
        <f t="shared" si="93"/>
        <v>0</v>
      </c>
      <c r="V136" s="43"/>
      <c r="W136" s="45">
        <f t="shared" si="94"/>
        <v>0</v>
      </c>
      <c r="X136" s="44">
        <f t="shared" si="95"/>
        <v>0</v>
      </c>
      <c r="Y136" s="43"/>
      <c r="Z136" s="44">
        <f t="shared" si="96"/>
        <v>0</v>
      </c>
      <c r="AA136" s="43"/>
      <c r="AB136" s="44">
        <f t="shared" si="97"/>
        <v>0</v>
      </c>
      <c r="AC136" s="43">
        <v>2</v>
      </c>
      <c r="AD136" s="44">
        <f t="shared" si="98"/>
        <v>50</v>
      </c>
      <c r="AE136" s="43"/>
      <c r="AF136" s="44">
        <f t="shared" si="99"/>
        <v>0</v>
      </c>
      <c r="AG136" s="43"/>
      <c r="AH136" s="44">
        <f t="shared" si="100"/>
        <v>0</v>
      </c>
      <c r="AI136" s="43">
        <v>1</v>
      </c>
      <c r="AJ136" s="44">
        <f t="shared" si="101"/>
        <v>80</v>
      </c>
      <c r="AK136" s="46">
        <v>40743</v>
      </c>
      <c r="AL136" s="44">
        <f t="shared" si="102"/>
        <v>0</v>
      </c>
      <c r="AM136" s="43">
        <v>0</v>
      </c>
      <c r="AN136" s="44">
        <f t="shared" si="103"/>
        <v>0</v>
      </c>
      <c r="AO136" s="43"/>
      <c r="AP136" s="44">
        <f t="shared" si="104"/>
        <v>0</v>
      </c>
      <c r="AQ136" s="43">
        <v>1</v>
      </c>
      <c r="AR136" s="44">
        <f t="shared" si="105"/>
        <v>70</v>
      </c>
      <c r="AS136" s="43">
        <v>0</v>
      </c>
      <c r="AT136" s="44">
        <f t="shared" si="106"/>
        <v>0</v>
      </c>
      <c r="AU136" s="43"/>
      <c r="AV136" s="44">
        <f t="shared" si="107"/>
        <v>0</v>
      </c>
      <c r="AW136" s="43"/>
      <c r="AX136" s="44">
        <f t="shared" si="108"/>
        <v>0</v>
      </c>
      <c r="AY136" s="43"/>
      <c r="AZ136" s="62">
        <f t="shared" si="109"/>
        <v>0</v>
      </c>
    </row>
    <row r="137" spans="1:52">
      <c r="A137" s="42" t="s">
        <v>109</v>
      </c>
      <c r="B137" s="51">
        <f t="shared" si="88"/>
        <v>933.5</v>
      </c>
      <c r="C137" s="43">
        <v>278</v>
      </c>
      <c r="D137" s="43" t="s">
        <v>55</v>
      </c>
      <c r="E137" s="43"/>
      <c r="F137" s="43"/>
      <c r="G137" s="43"/>
      <c r="H137" s="43"/>
      <c r="I137" s="43"/>
      <c r="J137" s="43"/>
      <c r="K137" s="43"/>
      <c r="L137" s="43"/>
      <c r="M137" s="52">
        <v>6.85</v>
      </c>
      <c r="N137" s="54">
        <f t="shared" si="89"/>
        <v>753.5</v>
      </c>
      <c r="O137" s="43"/>
      <c r="P137" s="45">
        <f t="shared" si="90"/>
        <v>0</v>
      </c>
      <c r="Q137" s="43"/>
      <c r="R137" s="45">
        <f t="shared" si="91"/>
        <v>0</v>
      </c>
      <c r="S137" s="44">
        <f t="shared" si="92"/>
        <v>0</v>
      </c>
      <c r="T137" s="43"/>
      <c r="U137" s="45">
        <f t="shared" si="93"/>
        <v>0</v>
      </c>
      <c r="V137" s="43"/>
      <c r="W137" s="45">
        <f t="shared" si="94"/>
        <v>0</v>
      </c>
      <c r="X137" s="44">
        <f t="shared" si="95"/>
        <v>0</v>
      </c>
      <c r="Y137" s="43"/>
      <c r="Z137" s="44">
        <f t="shared" si="96"/>
        <v>0</v>
      </c>
      <c r="AA137" s="43"/>
      <c r="AB137" s="44">
        <f t="shared" si="97"/>
        <v>0</v>
      </c>
      <c r="AC137" s="43">
        <v>1</v>
      </c>
      <c r="AD137" s="44">
        <f t="shared" si="98"/>
        <v>30</v>
      </c>
      <c r="AE137" s="43"/>
      <c r="AF137" s="44">
        <f t="shared" si="99"/>
        <v>0</v>
      </c>
      <c r="AG137" s="43"/>
      <c r="AH137" s="44">
        <f t="shared" si="100"/>
        <v>0</v>
      </c>
      <c r="AI137" s="43"/>
      <c r="AJ137" s="44">
        <f t="shared" si="101"/>
        <v>0</v>
      </c>
      <c r="AK137" s="46">
        <v>42556</v>
      </c>
      <c r="AL137" s="44">
        <f t="shared" si="102"/>
        <v>100</v>
      </c>
      <c r="AM137" s="43">
        <v>0</v>
      </c>
      <c r="AN137" s="44">
        <f t="shared" si="103"/>
        <v>0</v>
      </c>
      <c r="AO137" s="43">
        <v>1</v>
      </c>
      <c r="AP137" s="44">
        <f t="shared" si="104"/>
        <v>50</v>
      </c>
      <c r="AQ137" s="43"/>
      <c r="AR137" s="44">
        <f t="shared" si="105"/>
        <v>0</v>
      </c>
      <c r="AS137" s="43">
        <v>0</v>
      </c>
      <c r="AT137" s="44">
        <f t="shared" si="106"/>
        <v>0</v>
      </c>
      <c r="AU137" s="43"/>
      <c r="AV137" s="44">
        <f t="shared" si="107"/>
        <v>0</v>
      </c>
      <c r="AW137" s="43"/>
      <c r="AX137" s="44">
        <f t="shared" si="108"/>
        <v>0</v>
      </c>
      <c r="AY137" s="43"/>
      <c r="AZ137" s="62">
        <f t="shared" si="109"/>
        <v>0</v>
      </c>
    </row>
    <row r="138" spans="1:52">
      <c r="A138" s="42" t="s">
        <v>163</v>
      </c>
      <c r="B138" s="51">
        <f t="shared" si="88"/>
        <v>927.3</v>
      </c>
      <c r="C138" s="43">
        <v>219</v>
      </c>
      <c r="D138" s="43" t="s">
        <v>54</v>
      </c>
      <c r="E138" s="43">
        <v>212</v>
      </c>
      <c r="F138" s="43" t="s">
        <v>54</v>
      </c>
      <c r="G138" s="43">
        <v>213</v>
      </c>
      <c r="H138" s="43" t="s">
        <v>54</v>
      </c>
      <c r="I138" s="43">
        <v>210</v>
      </c>
      <c r="J138" s="43" t="s">
        <v>54</v>
      </c>
      <c r="K138" s="43"/>
      <c r="L138" s="43"/>
      <c r="M138" s="52">
        <v>6.13</v>
      </c>
      <c r="N138" s="54">
        <f t="shared" si="89"/>
        <v>674.3</v>
      </c>
      <c r="O138" s="43"/>
      <c r="P138" s="45">
        <f t="shared" si="90"/>
        <v>0</v>
      </c>
      <c r="Q138" s="43"/>
      <c r="R138" s="45">
        <f t="shared" si="91"/>
        <v>0</v>
      </c>
      <c r="S138" s="44">
        <f t="shared" si="92"/>
        <v>0</v>
      </c>
      <c r="T138" s="43"/>
      <c r="U138" s="45">
        <f t="shared" si="93"/>
        <v>0</v>
      </c>
      <c r="V138" s="43"/>
      <c r="W138" s="45">
        <f t="shared" si="94"/>
        <v>0</v>
      </c>
      <c r="X138" s="44">
        <f t="shared" si="95"/>
        <v>0</v>
      </c>
      <c r="Y138" s="43"/>
      <c r="Z138" s="44">
        <f t="shared" si="96"/>
        <v>0</v>
      </c>
      <c r="AA138" s="43"/>
      <c r="AB138" s="44">
        <f t="shared" si="97"/>
        <v>0</v>
      </c>
      <c r="AC138" s="43"/>
      <c r="AD138" s="44">
        <f t="shared" si="98"/>
        <v>0</v>
      </c>
      <c r="AE138" s="43"/>
      <c r="AF138" s="44">
        <f t="shared" si="99"/>
        <v>0</v>
      </c>
      <c r="AG138" s="43"/>
      <c r="AH138" s="44">
        <f t="shared" si="100"/>
        <v>0</v>
      </c>
      <c r="AI138" s="43"/>
      <c r="AJ138" s="44">
        <f t="shared" si="101"/>
        <v>0</v>
      </c>
      <c r="AK138" s="46">
        <v>42278</v>
      </c>
      <c r="AL138" s="44">
        <f t="shared" si="102"/>
        <v>0</v>
      </c>
      <c r="AM138" s="43">
        <v>29</v>
      </c>
      <c r="AN138" s="44">
        <f t="shared" si="103"/>
        <v>203</v>
      </c>
      <c r="AO138" s="43">
        <v>1</v>
      </c>
      <c r="AP138" s="44">
        <f t="shared" si="104"/>
        <v>50</v>
      </c>
      <c r="AQ138" s="42"/>
      <c r="AR138" s="44">
        <f t="shared" si="105"/>
        <v>0</v>
      </c>
      <c r="AS138" s="43">
        <v>0</v>
      </c>
      <c r="AT138" s="44">
        <f t="shared" si="106"/>
        <v>0</v>
      </c>
      <c r="AU138" s="43"/>
      <c r="AV138" s="44">
        <f t="shared" si="107"/>
        <v>0</v>
      </c>
      <c r="AW138" s="43"/>
      <c r="AX138" s="44">
        <f t="shared" si="108"/>
        <v>0</v>
      </c>
      <c r="AY138" s="43"/>
      <c r="AZ138" s="62">
        <f t="shared" si="109"/>
        <v>0</v>
      </c>
    </row>
    <row r="139" spans="1:52">
      <c r="A139" s="42" t="s">
        <v>128</v>
      </c>
      <c r="B139" s="51">
        <f t="shared" si="88"/>
        <v>920</v>
      </c>
      <c r="C139" s="43">
        <v>280</v>
      </c>
      <c r="D139" s="43" t="s">
        <v>55</v>
      </c>
      <c r="E139" s="43"/>
      <c r="F139" s="43"/>
      <c r="G139" s="43"/>
      <c r="H139" s="43"/>
      <c r="I139" s="43"/>
      <c r="J139" s="43"/>
      <c r="K139" s="43"/>
      <c r="L139" s="43"/>
      <c r="M139" s="52">
        <v>5</v>
      </c>
      <c r="N139" s="54">
        <f t="shared" si="89"/>
        <v>550</v>
      </c>
      <c r="O139" s="43"/>
      <c r="P139" s="45">
        <f t="shared" si="90"/>
        <v>0</v>
      </c>
      <c r="Q139" s="43"/>
      <c r="R139" s="45">
        <f t="shared" si="91"/>
        <v>0</v>
      </c>
      <c r="S139" s="44">
        <f t="shared" si="92"/>
        <v>0</v>
      </c>
      <c r="T139" s="43"/>
      <c r="U139" s="45">
        <f t="shared" si="93"/>
        <v>0</v>
      </c>
      <c r="V139" s="43"/>
      <c r="W139" s="45">
        <f t="shared" si="94"/>
        <v>0</v>
      </c>
      <c r="X139" s="44">
        <f t="shared" si="95"/>
        <v>0</v>
      </c>
      <c r="Y139" s="43"/>
      <c r="Z139" s="44">
        <f t="shared" si="96"/>
        <v>0</v>
      </c>
      <c r="AA139" s="43"/>
      <c r="AB139" s="44">
        <f t="shared" si="97"/>
        <v>0</v>
      </c>
      <c r="AC139" s="43">
        <v>3</v>
      </c>
      <c r="AD139" s="44">
        <f t="shared" si="98"/>
        <v>70</v>
      </c>
      <c r="AE139" s="43"/>
      <c r="AF139" s="44">
        <f t="shared" si="99"/>
        <v>0</v>
      </c>
      <c r="AG139" s="43"/>
      <c r="AH139" s="44">
        <f t="shared" si="100"/>
        <v>0</v>
      </c>
      <c r="AI139" s="43"/>
      <c r="AJ139" s="44">
        <f t="shared" si="101"/>
        <v>0</v>
      </c>
      <c r="AK139" s="46">
        <v>43241</v>
      </c>
      <c r="AL139" s="44">
        <f t="shared" si="102"/>
        <v>300</v>
      </c>
      <c r="AM139" s="43"/>
      <c r="AN139" s="44">
        <f t="shared" si="103"/>
        <v>0</v>
      </c>
      <c r="AO139" s="43"/>
      <c r="AP139" s="44">
        <f t="shared" si="104"/>
        <v>0</v>
      </c>
      <c r="AQ139" s="43"/>
      <c r="AR139" s="44">
        <f t="shared" si="105"/>
        <v>0</v>
      </c>
      <c r="AS139" s="43">
        <v>0</v>
      </c>
      <c r="AT139" s="44">
        <f t="shared" si="106"/>
        <v>0</v>
      </c>
      <c r="AU139" s="43"/>
      <c r="AV139" s="44">
        <f t="shared" si="107"/>
        <v>0</v>
      </c>
      <c r="AW139" s="43"/>
      <c r="AX139" s="44">
        <f t="shared" si="108"/>
        <v>0</v>
      </c>
      <c r="AY139" s="43"/>
      <c r="AZ139" s="62">
        <f t="shared" si="109"/>
        <v>0</v>
      </c>
    </row>
    <row r="140" spans="1:52">
      <c r="A140" s="43" t="s">
        <v>150</v>
      </c>
      <c r="B140" s="51">
        <f t="shared" si="88"/>
        <v>920</v>
      </c>
      <c r="C140" s="43">
        <v>203</v>
      </c>
      <c r="D140" s="43" t="s">
        <v>55</v>
      </c>
      <c r="E140" s="43">
        <v>201</v>
      </c>
      <c r="F140" s="43" t="s">
        <v>55</v>
      </c>
      <c r="G140" s="43">
        <v>254</v>
      </c>
      <c r="H140" s="43" t="s">
        <v>55</v>
      </c>
      <c r="I140" s="43"/>
      <c r="J140" s="43"/>
      <c r="K140" s="43"/>
      <c r="L140" s="43"/>
      <c r="M140" s="52">
        <v>5</v>
      </c>
      <c r="N140" s="54">
        <f t="shared" si="89"/>
        <v>550</v>
      </c>
      <c r="O140" s="43"/>
      <c r="P140" s="45">
        <f t="shared" si="90"/>
        <v>0</v>
      </c>
      <c r="Q140" s="43"/>
      <c r="R140" s="45">
        <f t="shared" si="91"/>
        <v>0</v>
      </c>
      <c r="S140" s="44">
        <f t="shared" si="92"/>
        <v>0</v>
      </c>
      <c r="T140" s="43"/>
      <c r="U140" s="45">
        <f t="shared" si="93"/>
        <v>0</v>
      </c>
      <c r="V140" s="43"/>
      <c r="W140" s="45">
        <f t="shared" si="94"/>
        <v>0</v>
      </c>
      <c r="X140" s="44">
        <f t="shared" si="95"/>
        <v>0</v>
      </c>
      <c r="Y140" s="43"/>
      <c r="Z140" s="44">
        <f t="shared" si="96"/>
        <v>0</v>
      </c>
      <c r="AA140" s="43"/>
      <c r="AB140" s="44">
        <f t="shared" si="97"/>
        <v>0</v>
      </c>
      <c r="AC140" s="43">
        <v>3</v>
      </c>
      <c r="AD140" s="44">
        <f t="shared" si="98"/>
        <v>70</v>
      </c>
      <c r="AE140" s="43"/>
      <c r="AF140" s="44">
        <f t="shared" si="99"/>
        <v>0</v>
      </c>
      <c r="AG140" s="43"/>
      <c r="AH140" s="44">
        <f t="shared" si="100"/>
        <v>0</v>
      </c>
      <c r="AI140" s="43"/>
      <c r="AJ140" s="44">
        <f t="shared" si="101"/>
        <v>0</v>
      </c>
      <c r="AK140" s="46">
        <v>43173</v>
      </c>
      <c r="AL140" s="44">
        <f t="shared" si="102"/>
        <v>300</v>
      </c>
      <c r="AM140" s="43"/>
      <c r="AN140" s="44">
        <f t="shared" si="103"/>
        <v>0</v>
      </c>
      <c r="AO140" s="43"/>
      <c r="AP140" s="44">
        <f t="shared" si="104"/>
        <v>0</v>
      </c>
      <c r="AQ140" s="43"/>
      <c r="AR140" s="44">
        <f t="shared" si="105"/>
        <v>0</v>
      </c>
      <c r="AS140" s="43">
        <v>0</v>
      </c>
      <c r="AT140" s="44">
        <f t="shared" si="106"/>
        <v>0</v>
      </c>
      <c r="AU140" s="43"/>
      <c r="AV140" s="44">
        <f t="shared" si="107"/>
        <v>0</v>
      </c>
      <c r="AW140" s="43"/>
      <c r="AX140" s="44">
        <f t="shared" si="108"/>
        <v>0</v>
      </c>
      <c r="AY140" s="43"/>
      <c r="AZ140" s="62">
        <f t="shared" si="109"/>
        <v>0</v>
      </c>
    </row>
    <row r="141" spans="1:52">
      <c r="A141" s="42" t="s">
        <v>105</v>
      </c>
      <c r="B141" s="51">
        <f t="shared" si="88"/>
        <v>920</v>
      </c>
      <c r="C141" s="43">
        <v>244</v>
      </c>
      <c r="D141" s="43" t="s">
        <v>54</v>
      </c>
      <c r="E141" s="43"/>
      <c r="F141" s="43"/>
      <c r="G141" s="43"/>
      <c r="H141" s="43"/>
      <c r="I141" s="43"/>
      <c r="J141" s="43"/>
      <c r="K141" s="43"/>
      <c r="L141" s="43"/>
      <c r="M141" s="52">
        <v>5</v>
      </c>
      <c r="N141" s="54">
        <f t="shared" si="89"/>
        <v>550</v>
      </c>
      <c r="O141" s="43"/>
      <c r="P141" s="45">
        <f t="shared" si="90"/>
        <v>0</v>
      </c>
      <c r="Q141" s="43"/>
      <c r="R141" s="45">
        <f t="shared" si="91"/>
        <v>0</v>
      </c>
      <c r="S141" s="44">
        <f t="shared" si="92"/>
        <v>0</v>
      </c>
      <c r="T141" s="43"/>
      <c r="U141" s="45">
        <f t="shared" si="93"/>
        <v>0</v>
      </c>
      <c r="V141" s="43"/>
      <c r="W141" s="45">
        <f t="shared" si="94"/>
        <v>0</v>
      </c>
      <c r="X141" s="44">
        <f t="shared" si="95"/>
        <v>0</v>
      </c>
      <c r="Y141" s="43"/>
      <c r="Z141" s="44">
        <f t="shared" si="96"/>
        <v>0</v>
      </c>
      <c r="AA141" s="43"/>
      <c r="AB141" s="44">
        <f t="shared" si="97"/>
        <v>0</v>
      </c>
      <c r="AC141" s="43">
        <v>3</v>
      </c>
      <c r="AD141" s="44">
        <f t="shared" si="98"/>
        <v>70</v>
      </c>
      <c r="AE141" s="43"/>
      <c r="AF141" s="44">
        <f t="shared" si="99"/>
        <v>0</v>
      </c>
      <c r="AG141" s="43"/>
      <c r="AH141" s="44">
        <f t="shared" si="100"/>
        <v>0</v>
      </c>
      <c r="AI141" s="43"/>
      <c r="AJ141" s="44">
        <f t="shared" si="101"/>
        <v>0</v>
      </c>
      <c r="AK141" s="46">
        <v>42877</v>
      </c>
      <c r="AL141" s="44">
        <f t="shared" si="102"/>
        <v>200</v>
      </c>
      <c r="AM141" s="43">
        <v>0</v>
      </c>
      <c r="AN141" s="44">
        <f t="shared" si="103"/>
        <v>0</v>
      </c>
      <c r="AO141" s="43">
        <v>2</v>
      </c>
      <c r="AP141" s="44">
        <f t="shared" si="104"/>
        <v>100</v>
      </c>
      <c r="AQ141" s="43"/>
      <c r="AR141" s="44">
        <f t="shared" si="105"/>
        <v>0</v>
      </c>
      <c r="AS141" s="43">
        <v>0</v>
      </c>
      <c r="AT141" s="44">
        <f t="shared" si="106"/>
        <v>0</v>
      </c>
      <c r="AU141" s="43"/>
      <c r="AV141" s="44">
        <f t="shared" si="107"/>
        <v>0</v>
      </c>
      <c r="AW141" s="43"/>
      <c r="AX141" s="44">
        <f t="shared" si="108"/>
        <v>0</v>
      </c>
      <c r="AY141" s="43"/>
      <c r="AZ141" s="62">
        <f t="shared" si="109"/>
        <v>0</v>
      </c>
    </row>
    <row r="142" spans="1:52">
      <c r="A142" s="42" t="s">
        <v>202</v>
      </c>
      <c r="B142" s="51">
        <f t="shared" si="88"/>
        <v>899.6</v>
      </c>
      <c r="C142" s="43">
        <v>209</v>
      </c>
      <c r="D142" s="43" t="s">
        <v>55</v>
      </c>
      <c r="E142" s="43">
        <v>201</v>
      </c>
      <c r="F142" s="43" t="s">
        <v>55</v>
      </c>
      <c r="G142" s="43">
        <v>220</v>
      </c>
      <c r="H142" s="43" t="s">
        <v>55</v>
      </c>
      <c r="I142" s="43">
        <v>205</v>
      </c>
      <c r="J142" s="43" t="s">
        <v>55</v>
      </c>
      <c r="K142" s="43">
        <v>206</v>
      </c>
      <c r="L142" s="43" t="s">
        <v>55</v>
      </c>
      <c r="M142" s="52">
        <v>6.36</v>
      </c>
      <c r="N142" s="54">
        <f t="shared" si="89"/>
        <v>699.6</v>
      </c>
      <c r="O142" s="43"/>
      <c r="P142" s="45">
        <f t="shared" si="90"/>
        <v>0</v>
      </c>
      <c r="Q142" s="43"/>
      <c r="R142" s="45">
        <f t="shared" si="91"/>
        <v>0</v>
      </c>
      <c r="S142" s="44">
        <f t="shared" si="92"/>
        <v>0</v>
      </c>
      <c r="T142" s="43"/>
      <c r="U142" s="45">
        <f t="shared" si="93"/>
        <v>0</v>
      </c>
      <c r="V142" s="43"/>
      <c r="W142" s="45">
        <f t="shared" si="94"/>
        <v>0</v>
      </c>
      <c r="X142" s="44">
        <f t="shared" si="95"/>
        <v>0</v>
      </c>
      <c r="Y142" s="43"/>
      <c r="Z142" s="44">
        <f t="shared" si="96"/>
        <v>0</v>
      </c>
      <c r="AA142" s="43"/>
      <c r="AB142" s="44">
        <f t="shared" si="97"/>
        <v>0</v>
      </c>
      <c r="AC142" s="43"/>
      <c r="AD142" s="44">
        <f t="shared" si="98"/>
        <v>0</v>
      </c>
      <c r="AE142" s="43"/>
      <c r="AF142" s="44">
        <f t="shared" si="99"/>
        <v>0</v>
      </c>
      <c r="AG142" s="43"/>
      <c r="AH142" s="44">
        <f t="shared" si="100"/>
        <v>0</v>
      </c>
      <c r="AI142" s="43"/>
      <c r="AJ142" s="44">
        <f t="shared" si="101"/>
        <v>0</v>
      </c>
      <c r="AK142" s="46">
        <v>42755</v>
      </c>
      <c r="AL142" s="44">
        <f t="shared" si="102"/>
        <v>200</v>
      </c>
      <c r="AM142" s="43">
        <v>0</v>
      </c>
      <c r="AN142" s="44">
        <f t="shared" si="103"/>
        <v>0</v>
      </c>
      <c r="AO142" s="43"/>
      <c r="AP142" s="44">
        <f t="shared" si="104"/>
        <v>0</v>
      </c>
      <c r="AQ142" s="43"/>
      <c r="AR142" s="44">
        <f t="shared" si="105"/>
        <v>0</v>
      </c>
      <c r="AS142" s="43">
        <v>0</v>
      </c>
      <c r="AT142" s="44">
        <f t="shared" si="106"/>
        <v>0</v>
      </c>
      <c r="AU142" s="43"/>
      <c r="AV142" s="44">
        <f t="shared" si="107"/>
        <v>0</v>
      </c>
      <c r="AW142" s="43"/>
      <c r="AX142" s="44">
        <f t="shared" si="108"/>
        <v>0</v>
      </c>
      <c r="AY142" s="43"/>
      <c r="AZ142" s="62">
        <f t="shared" si="109"/>
        <v>0</v>
      </c>
    </row>
    <row r="143" spans="1:52">
      <c r="A143" s="42" t="s">
        <v>180</v>
      </c>
      <c r="B143" s="51">
        <f t="shared" si="88"/>
        <v>893.6</v>
      </c>
      <c r="C143" s="43">
        <v>259</v>
      </c>
      <c r="D143" s="43" t="s">
        <v>54</v>
      </c>
      <c r="E143" s="43">
        <v>258</v>
      </c>
      <c r="F143" s="43" t="s">
        <v>55</v>
      </c>
      <c r="G143" s="43">
        <v>256</v>
      </c>
      <c r="H143" s="43" t="s">
        <v>55</v>
      </c>
      <c r="I143" s="43"/>
      <c r="J143" s="43"/>
      <c r="K143" s="43"/>
      <c r="L143" s="43"/>
      <c r="M143" s="52">
        <v>6.66</v>
      </c>
      <c r="N143" s="54">
        <f t="shared" si="89"/>
        <v>732.6</v>
      </c>
      <c r="O143" s="43"/>
      <c r="P143" s="45">
        <f t="shared" si="90"/>
        <v>0</v>
      </c>
      <c r="Q143" s="43"/>
      <c r="R143" s="45">
        <f t="shared" si="91"/>
        <v>0</v>
      </c>
      <c r="S143" s="44">
        <f t="shared" si="92"/>
        <v>0</v>
      </c>
      <c r="T143" s="43"/>
      <c r="U143" s="45">
        <f t="shared" si="93"/>
        <v>0</v>
      </c>
      <c r="V143" s="43"/>
      <c r="W143" s="45">
        <f t="shared" si="94"/>
        <v>0</v>
      </c>
      <c r="X143" s="44">
        <f t="shared" si="95"/>
        <v>0</v>
      </c>
      <c r="Y143" s="43"/>
      <c r="Z143" s="44">
        <f t="shared" si="96"/>
        <v>0</v>
      </c>
      <c r="AA143" s="43"/>
      <c r="AB143" s="44">
        <f t="shared" si="97"/>
        <v>0</v>
      </c>
      <c r="AC143" s="43"/>
      <c r="AD143" s="44">
        <f t="shared" si="98"/>
        <v>0</v>
      </c>
      <c r="AE143" s="43"/>
      <c r="AF143" s="44">
        <f t="shared" si="99"/>
        <v>0</v>
      </c>
      <c r="AG143" s="43"/>
      <c r="AH143" s="44">
        <f t="shared" si="100"/>
        <v>0</v>
      </c>
      <c r="AI143" s="43"/>
      <c r="AJ143" s="44">
        <f t="shared" si="101"/>
        <v>0</v>
      </c>
      <c r="AK143" s="46">
        <v>42146</v>
      </c>
      <c r="AL143" s="44">
        <f t="shared" si="102"/>
        <v>0</v>
      </c>
      <c r="AM143" s="43">
        <v>23</v>
      </c>
      <c r="AN143" s="44">
        <f t="shared" si="103"/>
        <v>161</v>
      </c>
      <c r="AO143" s="43"/>
      <c r="AP143" s="44">
        <f t="shared" si="104"/>
        <v>0</v>
      </c>
      <c r="AQ143" s="43"/>
      <c r="AR143" s="44">
        <f t="shared" si="105"/>
        <v>0</v>
      </c>
      <c r="AS143" s="43">
        <v>0</v>
      </c>
      <c r="AT143" s="44">
        <f t="shared" si="106"/>
        <v>0</v>
      </c>
      <c r="AU143" s="43"/>
      <c r="AV143" s="44">
        <f t="shared" si="107"/>
        <v>0</v>
      </c>
      <c r="AW143" s="43"/>
      <c r="AX143" s="44">
        <f t="shared" si="108"/>
        <v>0</v>
      </c>
      <c r="AY143" s="43"/>
      <c r="AZ143" s="62">
        <f t="shared" si="109"/>
        <v>0</v>
      </c>
    </row>
    <row r="144" spans="1:52">
      <c r="A144" s="42" t="s">
        <v>152</v>
      </c>
      <c r="B144" s="51">
        <f t="shared" si="88"/>
        <v>887.7</v>
      </c>
      <c r="C144" s="43">
        <v>267</v>
      </c>
      <c r="D144" s="43" t="s">
        <v>54</v>
      </c>
      <c r="E144" s="43"/>
      <c r="F144" s="43"/>
      <c r="G144" s="43"/>
      <c r="H144" s="43"/>
      <c r="I144" s="43"/>
      <c r="J144" s="43"/>
      <c r="K144" s="43"/>
      <c r="L144" s="43"/>
      <c r="M144" s="52">
        <v>6.67</v>
      </c>
      <c r="N144" s="54">
        <f t="shared" si="89"/>
        <v>733.7</v>
      </c>
      <c r="O144" s="43"/>
      <c r="P144" s="45">
        <f t="shared" si="90"/>
        <v>0</v>
      </c>
      <c r="Q144" s="43"/>
      <c r="R144" s="45">
        <f t="shared" si="91"/>
        <v>0</v>
      </c>
      <c r="S144" s="44">
        <f t="shared" si="92"/>
        <v>0</v>
      </c>
      <c r="T144" s="43"/>
      <c r="U144" s="45">
        <f t="shared" si="93"/>
        <v>0</v>
      </c>
      <c r="V144" s="43"/>
      <c r="W144" s="45">
        <f t="shared" si="94"/>
        <v>0</v>
      </c>
      <c r="X144" s="44">
        <f t="shared" si="95"/>
        <v>0</v>
      </c>
      <c r="Y144" s="43"/>
      <c r="Z144" s="44">
        <f t="shared" si="96"/>
        <v>0</v>
      </c>
      <c r="AA144" s="43"/>
      <c r="AB144" s="44">
        <f t="shared" si="97"/>
        <v>0</v>
      </c>
      <c r="AC144" s="43"/>
      <c r="AD144" s="44">
        <f t="shared" si="98"/>
        <v>0</v>
      </c>
      <c r="AE144" s="43"/>
      <c r="AF144" s="44">
        <f t="shared" si="99"/>
        <v>0</v>
      </c>
      <c r="AG144" s="43"/>
      <c r="AH144" s="44">
        <f t="shared" si="100"/>
        <v>0</v>
      </c>
      <c r="AI144" s="43"/>
      <c r="AJ144" s="44">
        <f t="shared" si="101"/>
        <v>0</v>
      </c>
      <c r="AK144" s="46">
        <v>42327</v>
      </c>
      <c r="AL144" s="44">
        <f t="shared" si="102"/>
        <v>0</v>
      </c>
      <c r="AM144" s="43">
        <v>22</v>
      </c>
      <c r="AN144" s="44">
        <f t="shared" si="103"/>
        <v>154</v>
      </c>
      <c r="AO144" s="43"/>
      <c r="AP144" s="44">
        <f t="shared" si="104"/>
        <v>0</v>
      </c>
      <c r="AQ144" s="43"/>
      <c r="AR144" s="44">
        <f t="shared" si="105"/>
        <v>0</v>
      </c>
      <c r="AS144" s="43">
        <v>0</v>
      </c>
      <c r="AT144" s="44">
        <f t="shared" si="106"/>
        <v>0</v>
      </c>
      <c r="AU144" s="43"/>
      <c r="AV144" s="44">
        <f t="shared" si="107"/>
        <v>0</v>
      </c>
      <c r="AW144" s="43"/>
      <c r="AX144" s="44">
        <f t="shared" si="108"/>
        <v>0</v>
      </c>
      <c r="AY144" s="43"/>
      <c r="AZ144" s="62">
        <f t="shared" si="109"/>
        <v>0</v>
      </c>
    </row>
    <row r="145" spans="1:52">
      <c r="A145" s="42" t="s">
        <v>165</v>
      </c>
      <c r="B145" s="51">
        <f t="shared" si="88"/>
        <v>886</v>
      </c>
      <c r="C145" s="43">
        <v>213</v>
      </c>
      <c r="D145" s="43" t="s">
        <v>54</v>
      </c>
      <c r="E145" s="43">
        <v>210</v>
      </c>
      <c r="F145" s="43" t="s">
        <v>54</v>
      </c>
      <c r="G145" s="43">
        <v>212</v>
      </c>
      <c r="H145" s="43" t="s">
        <v>54</v>
      </c>
      <c r="I145" s="43">
        <v>219</v>
      </c>
      <c r="J145" s="43" t="s">
        <v>54</v>
      </c>
      <c r="K145" s="43">
        <v>216</v>
      </c>
      <c r="L145" s="43" t="s">
        <v>55</v>
      </c>
      <c r="M145" s="52">
        <v>5.6</v>
      </c>
      <c r="N145" s="54">
        <f t="shared" si="89"/>
        <v>616</v>
      </c>
      <c r="O145" s="43"/>
      <c r="P145" s="45">
        <f t="shared" si="90"/>
        <v>0</v>
      </c>
      <c r="Q145" s="43"/>
      <c r="R145" s="45">
        <f t="shared" si="91"/>
        <v>0</v>
      </c>
      <c r="S145" s="44">
        <f t="shared" si="92"/>
        <v>0</v>
      </c>
      <c r="T145" s="43"/>
      <c r="U145" s="45">
        <f t="shared" si="93"/>
        <v>0</v>
      </c>
      <c r="V145" s="43"/>
      <c r="W145" s="45">
        <f t="shared" si="94"/>
        <v>0</v>
      </c>
      <c r="X145" s="44">
        <f t="shared" si="95"/>
        <v>0</v>
      </c>
      <c r="Y145" s="43"/>
      <c r="Z145" s="44">
        <f t="shared" si="96"/>
        <v>0</v>
      </c>
      <c r="AA145" s="43"/>
      <c r="AB145" s="44">
        <f t="shared" si="97"/>
        <v>0</v>
      </c>
      <c r="AC145" s="43">
        <v>3</v>
      </c>
      <c r="AD145" s="44">
        <f t="shared" si="98"/>
        <v>70</v>
      </c>
      <c r="AE145" s="43"/>
      <c r="AF145" s="44">
        <f t="shared" si="99"/>
        <v>0</v>
      </c>
      <c r="AG145" s="43"/>
      <c r="AH145" s="44">
        <f t="shared" si="100"/>
        <v>0</v>
      </c>
      <c r="AI145" s="43"/>
      <c r="AJ145" s="44">
        <f t="shared" si="101"/>
        <v>0</v>
      </c>
      <c r="AK145" s="46">
        <v>42811</v>
      </c>
      <c r="AL145" s="44">
        <f t="shared" si="102"/>
        <v>200</v>
      </c>
      <c r="AM145" s="43"/>
      <c r="AN145" s="44">
        <f t="shared" si="103"/>
        <v>0</v>
      </c>
      <c r="AO145" s="43"/>
      <c r="AP145" s="44">
        <f t="shared" si="104"/>
        <v>0</v>
      </c>
      <c r="AQ145" s="43"/>
      <c r="AR145" s="44">
        <f t="shared" si="105"/>
        <v>0</v>
      </c>
      <c r="AS145" s="43">
        <v>0</v>
      </c>
      <c r="AT145" s="44">
        <f t="shared" si="106"/>
        <v>0</v>
      </c>
      <c r="AU145" s="43"/>
      <c r="AV145" s="44">
        <f t="shared" si="107"/>
        <v>0</v>
      </c>
      <c r="AW145" s="43"/>
      <c r="AX145" s="44">
        <f t="shared" si="108"/>
        <v>0</v>
      </c>
      <c r="AY145" s="43"/>
      <c r="AZ145" s="62">
        <f t="shared" si="109"/>
        <v>0</v>
      </c>
    </row>
    <row r="146" spans="1:52">
      <c r="A146" s="43" t="s">
        <v>83</v>
      </c>
      <c r="B146" s="51">
        <f t="shared" si="88"/>
        <v>867.6</v>
      </c>
      <c r="C146" s="43">
        <v>279</v>
      </c>
      <c r="D146" s="43" t="s">
        <v>54</v>
      </c>
      <c r="E146" s="43">
        <v>278</v>
      </c>
      <c r="F146" s="43" t="s">
        <v>55</v>
      </c>
      <c r="G146" s="43"/>
      <c r="H146" s="43"/>
      <c r="I146" s="43"/>
      <c r="J146" s="43"/>
      <c r="K146" s="43"/>
      <c r="L146" s="43"/>
      <c r="M146" s="52">
        <v>6.36</v>
      </c>
      <c r="N146" s="54">
        <f t="shared" si="89"/>
        <v>699.6</v>
      </c>
      <c r="O146" s="43"/>
      <c r="P146" s="45">
        <f t="shared" si="90"/>
        <v>0</v>
      </c>
      <c r="Q146" s="43"/>
      <c r="R146" s="45">
        <f t="shared" si="91"/>
        <v>0</v>
      </c>
      <c r="S146" s="44">
        <f t="shared" si="92"/>
        <v>0</v>
      </c>
      <c r="T146" s="43"/>
      <c r="U146" s="45">
        <f t="shared" si="93"/>
        <v>0</v>
      </c>
      <c r="V146" s="43"/>
      <c r="W146" s="45">
        <f t="shared" si="94"/>
        <v>0</v>
      </c>
      <c r="X146" s="44">
        <f t="shared" si="95"/>
        <v>0</v>
      </c>
      <c r="Y146" s="43"/>
      <c r="Z146" s="44">
        <f t="shared" si="96"/>
        <v>0</v>
      </c>
      <c r="AA146" s="43"/>
      <c r="AB146" s="44">
        <f t="shared" si="97"/>
        <v>0</v>
      </c>
      <c r="AC146" s="43"/>
      <c r="AD146" s="44">
        <f t="shared" si="98"/>
        <v>0</v>
      </c>
      <c r="AE146" s="43"/>
      <c r="AF146" s="44">
        <f t="shared" si="99"/>
        <v>0</v>
      </c>
      <c r="AG146" s="43"/>
      <c r="AH146" s="44">
        <f t="shared" si="100"/>
        <v>0</v>
      </c>
      <c r="AI146" s="43"/>
      <c r="AJ146" s="44">
        <f t="shared" si="101"/>
        <v>0</v>
      </c>
      <c r="AK146" s="46">
        <v>42081</v>
      </c>
      <c r="AL146" s="44">
        <f t="shared" si="102"/>
        <v>0</v>
      </c>
      <c r="AM146" s="43">
        <v>24</v>
      </c>
      <c r="AN146" s="44">
        <f t="shared" si="103"/>
        <v>168</v>
      </c>
      <c r="AO146" s="43"/>
      <c r="AP146" s="44">
        <f t="shared" si="104"/>
        <v>0</v>
      </c>
      <c r="AQ146" s="43"/>
      <c r="AR146" s="44">
        <f t="shared" si="105"/>
        <v>0</v>
      </c>
      <c r="AS146" s="43">
        <v>0</v>
      </c>
      <c r="AT146" s="44">
        <f t="shared" si="106"/>
        <v>0</v>
      </c>
      <c r="AU146" s="43"/>
      <c r="AV146" s="44">
        <f t="shared" si="107"/>
        <v>0</v>
      </c>
      <c r="AW146" s="43"/>
      <c r="AX146" s="44">
        <f t="shared" si="108"/>
        <v>0</v>
      </c>
      <c r="AY146" s="43"/>
      <c r="AZ146" s="62">
        <f t="shared" si="109"/>
        <v>0</v>
      </c>
    </row>
    <row r="147" spans="1:52">
      <c r="A147" s="42" t="s">
        <v>76</v>
      </c>
      <c r="B147" s="51">
        <f t="shared" si="88"/>
        <v>862.59999999999991</v>
      </c>
      <c r="C147" s="43">
        <v>241</v>
      </c>
      <c r="D147" s="43" t="s">
        <v>54</v>
      </c>
      <c r="E147" s="43">
        <v>245</v>
      </c>
      <c r="F147" s="43" t="s">
        <v>54</v>
      </c>
      <c r="G147" s="43">
        <v>238</v>
      </c>
      <c r="H147" s="43" t="s">
        <v>54</v>
      </c>
      <c r="I147" s="43">
        <v>239</v>
      </c>
      <c r="J147" s="43" t="s">
        <v>54</v>
      </c>
      <c r="K147" s="43"/>
      <c r="L147" s="43"/>
      <c r="M147" s="52">
        <v>6.56</v>
      </c>
      <c r="N147" s="54">
        <f t="shared" si="89"/>
        <v>721.59999999999991</v>
      </c>
      <c r="O147" s="43"/>
      <c r="P147" s="45">
        <f t="shared" si="90"/>
        <v>0</v>
      </c>
      <c r="Q147" s="43"/>
      <c r="R147" s="45">
        <f t="shared" si="91"/>
        <v>0</v>
      </c>
      <c r="S147" s="44">
        <f t="shared" si="92"/>
        <v>0</v>
      </c>
      <c r="T147" s="43"/>
      <c r="U147" s="45">
        <f t="shared" si="93"/>
        <v>0</v>
      </c>
      <c r="V147" s="43"/>
      <c r="W147" s="45">
        <f t="shared" si="94"/>
        <v>0</v>
      </c>
      <c r="X147" s="44">
        <f t="shared" si="95"/>
        <v>0</v>
      </c>
      <c r="Y147" s="43"/>
      <c r="Z147" s="44">
        <f t="shared" si="96"/>
        <v>0</v>
      </c>
      <c r="AA147" s="43"/>
      <c r="AB147" s="44">
        <f t="shared" si="97"/>
        <v>0</v>
      </c>
      <c r="AC147" s="43"/>
      <c r="AD147" s="44">
        <f t="shared" si="98"/>
        <v>0</v>
      </c>
      <c r="AE147" s="43"/>
      <c r="AF147" s="44">
        <f t="shared" si="99"/>
        <v>0</v>
      </c>
      <c r="AG147" s="43"/>
      <c r="AH147" s="44">
        <f t="shared" si="100"/>
        <v>0</v>
      </c>
      <c r="AI147" s="43"/>
      <c r="AJ147" s="44">
        <f t="shared" si="101"/>
        <v>0</v>
      </c>
      <c r="AK147" s="46">
        <v>42508</v>
      </c>
      <c r="AL147" s="44">
        <f t="shared" si="102"/>
        <v>0</v>
      </c>
      <c r="AM147" s="43">
        <v>13</v>
      </c>
      <c r="AN147" s="44">
        <f t="shared" si="103"/>
        <v>91</v>
      </c>
      <c r="AO147" s="43">
        <v>1</v>
      </c>
      <c r="AP147" s="44">
        <f t="shared" si="104"/>
        <v>50</v>
      </c>
      <c r="AQ147" s="43"/>
      <c r="AR147" s="44">
        <f t="shared" si="105"/>
        <v>0</v>
      </c>
      <c r="AS147" s="43">
        <v>0</v>
      </c>
      <c r="AT147" s="44">
        <f t="shared" si="106"/>
        <v>0</v>
      </c>
      <c r="AU147" s="43"/>
      <c r="AV147" s="44">
        <f t="shared" si="107"/>
        <v>0</v>
      </c>
      <c r="AW147" s="43"/>
      <c r="AX147" s="44">
        <f t="shared" si="108"/>
        <v>0</v>
      </c>
      <c r="AY147" s="43"/>
      <c r="AZ147" s="62">
        <f t="shared" si="109"/>
        <v>0</v>
      </c>
    </row>
    <row r="148" spans="1:52">
      <c r="A148" s="42" t="s">
        <v>94</v>
      </c>
      <c r="B148" s="51">
        <f t="shared" si="88"/>
        <v>861.3</v>
      </c>
      <c r="C148" s="43">
        <v>216</v>
      </c>
      <c r="D148" s="43" t="s">
        <v>55</v>
      </c>
      <c r="E148" s="43">
        <v>214</v>
      </c>
      <c r="F148" s="43" t="s">
        <v>55</v>
      </c>
      <c r="G148" s="43">
        <v>218</v>
      </c>
      <c r="H148" s="43" t="s">
        <v>55</v>
      </c>
      <c r="I148" s="43">
        <v>211</v>
      </c>
      <c r="J148" s="43" t="s">
        <v>88</v>
      </c>
      <c r="K148" s="43">
        <v>217</v>
      </c>
      <c r="L148" s="43" t="s">
        <v>55</v>
      </c>
      <c r="M148" s="52">
        <v>6.43</v>
      </c>
      <c r="N148" s="54">
        <f t="shared" si="89"/>
        <v>707.3</v>
      </c>
      <c r="O148" s="43"/>
      <c r="P148" s="45">
        <f t="shared" si="90"/>
        <v>0</v>
      </c>
      <c r="Q148" s="43"/>
      <c r="R148" s="45">
        <f t="shared" si="91"/>
        <v>0</v>
      </c>
      <c r="S148" s="44">
        <f t="shared" si="92"/>
        <v>0</v>
      </c>
      <c r="T148" s="43"/>
      <c r="U148" s="45">
        <f t="shared" si="93"/>
        <v>0</v>
      </c>
      <c r="V148" s="43"/>
      <c r="W148" s="45">
        <f t="shared" si="94"/>
        <v>0</v>
      </c>
      <c r="X148" s="44">
        <f t="shared" si="95"/>
        <v>0</v>
      </c>
      <c r="Y148" s="43"/>
      <c r="Z148" s="44">
        <f t="shared" si="96"/>
        <v>0</v>
      </c>
      <c r="AA148" s="43"/>
      <c r="AB148" s="44">
        <f t="shared" si="97"/>
        <v>0</v>
      </c>
      <c r="AC148" s="43"/>
      <c r="AD148" s="44">
        <f t="shared" si="98"/>
        <v>0</v>
      </c>
      <c r="AE148" s="43"/>
      <c r="AF148" s="44">
        <f t="shared" si="99"/>
        <v>0</v>
      </c>
      <c r="AG148" s="43"/>
      <c r="AH148" s="44">
        <f t="shared" si="100"/>
        <v>0</v>
      </c>
      <c r="AI148" s="43"/>
      <c r="AJ148" s="44">
        <f t="shared" si="101"/>
        <v>0</v>
      </c>
      <c r="AK148" s="46">
        <v>42453</v>
      </c>
      <c r="AL148" s="44">
        <f t="shared" si="102"/>
        <v>0</v>
      </c>
      <c r="AM148" s="43">
        <v>22</v>
      </c>
      <c r="AN148" s="44">
        <f t="shared" si="103"/>
        <v>154</v>
      </c>
      <c r="AO148" s="43"/>
      <c r="AP148" s="44">
        <f t="shared" si="104"/>
        <v>0</v>
      </c>
      <c r="AQ148" s="43"/>
      <c r="AR148" s="44">
        <f t="shared" si="105"/>
        <v>0</v>
      </c>
      <c r="AS148" s="43">
        <v>0</v>
      </c>
      <c r="AT148" s="44">
        <f t="shared" si="106"/>
        <v>0</v>
      </c>
      <c r="AU148" s="43"/>
      <c r="AV148" s="44">
        <f t="shared" si="107"/>
        <v>0</v>
      </c>
      <c r="AW148" s="43"/>
      <c r="AX148" s="44">
        <f t="shared" si="108"/>
        <v>0</v>
      </c>
      <c r="AY148" s="43"/>
      <c r="AZ148" s="62">
        <f t="shared" si="109"/>
        <v>0</v>
      </c>
    </row>
    <row r="149" spans="1:52">
      <c r="A149" s="43" t="s">
        <v>208</v>
      </c>
      <c r="B149" s="51">
        <f t="shared" si="88"/>
        <v>856.69999999999993</v>
      </c>
      <c r="C149" s="43">
        <v>205</v>
      </c>
      <c r="D149" s="43" t="s">
        <v>55</v>
      </c>
      <c r="E149" s="43">
        <v>201</v>
      </c>
      <c r="F149" s="43" t="s">
        <v>55</v>
      </c>
      <c r="G149" s="43">
        <v>206</v>
      </c>
      <c r="H149" s="43" t="s">
        <v>55</v>
      </c>
      <c r="I149" s="43">
        <v>265</v>
      </c>
      <c r="J149" s="43" t="s">
        <v>55</v>
      </c>
      <c r="K149" s="43">
        <v>266</v>
      </c>
      <c r="L149" s="43" t="s">
        <v>55</v>
      </c>
      <c r="M149" s="52">
        <v>5.97</v>
      </c>
      <c r="N149" s="54">
        <f t="shared" si="89"/>
        <v>656.69999999999993</v>
      </c>
      <c r="O149" s="43"/>
      <c r="P149" s="45">
        <f t="shared" si="90"/>
        <v>0</v>
      </c>
      <c r="Q149" s="43"/>
      <c r="R149" s="45">
        <f t="shared" si="91"/>
        <v>0</v>
      </c>
      <c r="S149" s="44">
        <f t="shared" si="92"/>
        <v>0</v>
      </c>
      <c r="T149" s="43"/>
      <c r="U149" s="45">
        <f t="shared" si="93"/>
        <v>0</v>
      </c>
      <c r="V149" s="43"/>
      <c r="W149" s="45">
        <f t="shared" si="94"/>
        <v>0</v>
      </c>
      <c r="X149" s="44">
        <f t="shared" si="95"/>
        <v>0</v>
      </c>
      <c r="Y149" s="43"/>
      <c r="Z149" s="44">
        <f t="shared" si="96"/>
        <v>0</v>
      </c>
      <c r="AA149" s="43"/>
      <c r="AB149" s="44">
        <f t="shared" si="97"/>
        <v>0</v>
      </c>
      <c r="AC149" s="43"/>
      <c r="AD149" s="44">
        <f t="shared" si="98"/>
        <v>0</v>
      </c>
      <c r="AE149" s="43"/>
      <c r="AF149" s="44">
        <f t="shared" si="99"/>
        <v>0</v>
      </c>
      <c r="AG149" s="43"/>
      <c r="AH149" s="44">
        <f t="shared" si="100"/>
        <v>0</v>
      </c>
      <c r="AI149" s="43"/>
      <c r="AJ149" s="44">
        <f t="shared" si="101"/>
        <v>0</v>
      </c>
      <c r="AK149" s="46">
        <v>42212</v>
      </c>
      <c r="AL149" s="44">
        <f t="shared" si="102"/>
        <v>0</v>
      </c>
      <c r="AM149" s="43">
        <v>0</v>
      </c>
      <c r="AN149" s="44">
        <f t="shared" si="103"/>
        <v>0</v>
      </c>
      <c r="AO149" s="43">
        <v>4</v>
      </c>
      <c r="AP149" s="44">
        <f t="shared" si="104"/>
        <v>200</v>
      </c>
      <c r="AQ149" s="43"/>
      <c r="AR149" s="44">
        <f t="shared" si="105"/>
        <v>0</v>
      </c>
      <c r="AS149" s="43">
        <v>0</v>
      </c>
      <c r="AT149" s="44">
        <f t="shared" si="106"/>
        <v>0</v>
      </c>
      <c r="AU149" s="43"/>
      <c r="AV149" s="44">
        <f t="shared" si="107"/>
        <v>0</v>
      </c>
      <c r="AW149" s="43"/>
      <c r="AX149" s="44">
        <f t="shared" si="108"/>
        <v>0</v>
      </c>
      <c r="AY149" s="43"/>
      <c r="AZ149" s="62">
        <f t="shared" si="109"/>
        <v>0</v>
      </c>
    </row>
    <row r="150" spans="1:52">
      <c r="A150" s="42" t="s">
        <v>171</v>
      </c>
      <c r="B150" s="51">
        <f t="shared" si="88"/>
        <v>850</v>
      </c>
      <c r="C150" s="43">
        <v>204</v>
      </c>
      <c r="D150" s="43" t="s">
        <v>55</v>
      </c>
      <c r="E150" s="43">
        <v>202</v>
      </c>
      <c r="F150" s="43" t="s">
        <v>55</v>
      </c>
      <c r="G150" s="43">
        <v>203</v>
      </c>
      <c r="H150" s="43" t="s">
        <v>55</v>
      </c>
      <c r="I150" s="43">
        <v>209</v>
      </c>
      <c r="J150" s="43" t="s">
        <v>55</v>
      </c>
      <c r="K150" s="43">
        <v>208</v>
      </c>
      <c r="L150" s="43" t="s">
        <v>55</v>
      </c>
      <c r="M150" s="52">
        <v>5</v>
      </c>
      <c r="N150" s="54">
        <f t="shared" si="89"/>
        <v>550</v>
      </c>
      <c r="O150" s="43"/>
      <c r="P150" s="45">
        <f t="shared" si="90"/>
        <v>0</v>
      </c>
      <c r="Q150" s="43"/>
      <c r="R150" s="45">
        <f t="shared" si="91"/>
        <v>0</v>
      </c>
      <c r="S150" s="44">
        <f t="shared" si="92"/>
        <v>0</v>
      </c>
      <c r="T150" s="43"/>
      <c r="U150" s="45">
        <f t="shared" si="93"/>
        <v>0</v>
      </c>
      <c r="V150" s="43"/>
      <c r="W150" s="45">
        <f t="shared" si="94"/>
        <v>0</v>
      </c>
      <c r="X150" s="44">
        <f t="shared" si="95"/>
        <v>0</v>
      </c>
      <c r="Y150" s="43"/>
      <c r="Z150" s="44">
        <f t="shared" si="96"/>
        <v>0</v>
      </c>
      <c r="AA150" s="43"/>
      <c r="AB150" s="44">
        <f t="shared" si="97"/>
        <v>0</v>
      </c>
      <c r="AC150" s="43"/>
      <c r="AD150" s="44">
        <f t="shared" si="98"/>
        <v>0</v>
      </c>
      <c r="AE150" s="43"/>
      <c r="AF150" s="44">
        <f t="shared" si="99"/>
        <v>0</v>
      </c>
      <c r="AG150" s="43"/>
      <c r="AH150" s="44">
        <f t="shared" si="100"/>
        <v>0</v>
      </c>
      <c r="AI150" s="43"/>
      <c r="AJ150" s="44">
        <f t="shared" si="101"/>
        <v>0</v>
      </c>
      <c r="AK150" s="46">
        <v>43010</v>
      </c>
      <c r="AL150" s="44">
        <f t="shared" si="102"/>
        <v>300</v>
      </c>
      <c r="AM150" s="43"/>
      <c r="AN150" s="44">
        <f t="shared" si="103"/>
        <v>0</v>
      </c>
      <c r="AO150" s="43"/>
      <c r="AP150" s="44">
        <f t="shared" si="104"/>
        <v>0</v>
      </c>
      <c r="AQ150" s="43"/>
      <c r="AR150" s="44">
        <f t="shared" si="105"/>
        <v>0</v>
      </c>
      <c r="AS150" s="43">
        <v>0</v>
      </c>
      <c r="AT150" s="44">
        <f t="shared" si="106"/>
        <v>0</v>
      </c>
      <c r="AU150" s="43"/>
      <c r="AV150" s="44">
        <f t="shared" si="107"/>
        <v>0</v>
      </c>
      <c r="AW150" s="43"/>
      <c r="AX150" s="44">
        <f t="shared" si="108"/>
        <v>0</v>
      </c>
      <c r="AY150" s="43"/>
      <c r="AZ150" s="62">
        <f t="shared" si="109"/>
        <v>0</v>
      </c>
    </row>
    <row r="151" spans="1:52">
      <c r="A151" s="43" t="s">
        <v>124</v>
      </c>
      <c r="B151" s="51">
        <f t="shared" si="88"/>
        <v>848.6</v>
      </c>
      <c r="C151" s="43">
        <v>203</v>
      </c>
      <c r="D151" s="43" t="s">
        <v>55</v>
      </c>
      <c r="E151" s="43">
        <v>209</v>
      </c>
      <c r="F151" s="43" t="s">
        <v>55</v>
      </c>
      <c r="G151" s="43">
        <v>220</v>
      </c>
      <c r="H151" s="43" t="s">
        <v>55</v>
      </c>
      <c r="I151" s="43">
        <v>211</v>
      </c>
      <c r="J151" s="43" t="s">
        <v>55</v>
      </c>
      <c r="K151" s="43">
        <v>205</v>
      </c>
      <c r="L151" s="43" t="s">
        <v>55</v>
      </c>
      <c r="M151" s="52">
        <v>7.46</v>
      </c>
      <c r="N151" s="54">
        <f t="shared" si="89"/>
        <v>820.6</v>
      </c>
      <c r="O151" s="43"/>
      <c r="P151" s="45">
        <f t="shared" si="90"/>
        <v>0</v>
      </c>
      <c r="Q151" s="43"/>
      <c r="R151" s="45">
        <f t="shared" si="91"/>
        <v>0</v>
      </c>
      <c r="S151" s="44">
        <f t="shared" si="92"/>
        <v>0</v>
      </c>
      <c r="T151" s="43"/>
      <c r="U151" s="45">
        <f t="shared" si="93"/>
        <v>0</v>
      </c>
      <c r="V151" s="43"/>
      <c r="W151" s="45">
        <f t="shared" si="94"/>
        <v>0</v>
      </c>
      <c r="X151" s="44">
        <f t="shared" si="95"/>
        <v>0</v>
      </c>
      <c r="Y151" s="43"/>
      <c r="Z151" s="44">
        <f t="shared" si="96"/>
        <v>0</v>
      </c>
      <c r="AA151" s="43"/>
      <c r="AB151" s="44">
        <f t="shared" si="97"/>
        <v>0</v>
      </c>
      <c r="AC151" s="43"/>
      <c r="AD151" s="44">
        <f t="shared" si="98"/>
        <v>0</v>
      </c>
      <c r="AE151" s="43"/>
      <c r="AF151" s="44">
        <f t="shared" si="99"/>
        <v>0</v>
      </c>
      <c r="AG151" s="43"/>
      <c r="AH151" s="44">
        <f t="shared" si="100"/>
        <v>0</v>
      </c>
      <c r="AI151" s="43"/>
      <c r="AJ151" s="44">
        <f t="shared" si="101"/>
        <v>0</v>
      </c>
      <c r="AK151" s="46">
        <v>41596</v>
      </c>
      <c r="AL151" s="44">
        <f t="shared" si="102"/>
        <v>0</v>
      </c>
      <c r="AM151" s="43">
        <v>4</v>
      </c>
      <c r="AN151" s="44">
        <f t="shared" si="103"/>
        <v>28</v>
      </c>
      <c r="AO151" s="43"/>
      <c r="AP151" s="44">
        <f t="shared" si="104"/>
        <v>0</v>
      </c>
      <c r="AQ151" s="43"/>
      <c r="AR151" s="44">
        <f t="shared" si="105"/>
        <v>0</v>
      </c>
      <c r="AS151" s="43">
        <v>0</v>
      </c>
      <c r="AT151" s="44">
        <f t="shared" si="106"/>
        <v>0</v>
      </c>
      <c r="AU151" s="43"/>
      <c r="AV151" s="44">
        <f t="shared" si="107"/>
        <v>0</v>
      </c>
      <c r="AW151" s="43"/>
      <c r="AX151" s="44">
        <f t="shared" si="108"/>
        <v>0</v>
      </c>
      <c r="AY151" s="43"/>
      <c r="AZ151" s="62">
        <f t="shared" si="109"/>
        <v>0</v>
      </c>
    </row>
    <row r="152" spans="1:52">
      <c r="A152" s="42" t="s">
        <v>139</v>
      </c>
      <c r="B152" s="51">
        <f t="shared" si="88"/>
        <v>831</v>
      </c>
      <c r="C152" s="43">
        <v>211</v>
      </c>
      <c r="D152" s="43" t="s">
        <v>54</v>
      </c>
      <c r="E152" s="43">
        <v>214</v>
      </c>
      <c r="F152" s="43" t="s">
        <v>54</v>
      </c>
      <c r="G152" s="43">
        <v>216</v>
      </c>
      <c r="H152" s="43" t="s">
        <v>54</v>
      </c>
      <c r="I152" s="43">
        <v>218</v>
      </c>
      <c r="J152" s="43" t="s">
        <v>54</v>
      </c>
      <c r="K152" s="43">
        <v>220</v>
      </c>
      <c r="L152" s="43" t="s">
        <v>55</v>
      </c>
      <c r="M152" s="52">
        <v>7.1</v>
      </c>
      <c r="N152" s="54">
        <f t="shared" si="89"/>
        <v>781</v>
      </c>
      <c r="O152" s="43"/>
      <c r="P152" s="45">
        <f t="shared" si="90"/>
        <v>0</v>
      </c>
      <c r="Q152" s="43"/>
      <c r="R152" s="45">
        <f t="shared" si="91"/>
        <v>0</v>
      </c>
      <c r="S152" s="44">
        <f t="shared" si="92"/>
        <v>0</v>
      </c>
      <c r="T152" s="43"/>
      <c r="U152" s="45">
        <f t="shared" si="93"/>
        <v>0</v>
      </c>
      <c r="V152" s="43"/>
      <c r="W152" s="45">
        <f t="shared" si="94"/>
        <v>0</v>
      </c>
      <c r="X152" s="44">
        <f t="shared" si="95"/>
        <v>0</v>
      </c>
      <c r="Y152" s="43"/>
      <c r="Z152" s="44">
        <f t="shared" si="96"/>
        <v>0</v>
      </c>
      <c r="AA152" s="43"/>
      <c r="AB152" s="44">
        <f t="shared" si="97"/>
        <v>0</v>
      </c>
      <c r="AC152" s="43"/>
      <c r="AD152" s="44">
        <f t="shared" si="98"/>
        <v>0</v>
      </c>
      <c r="AE152" s="43"/>
      <c r="AF152" s="44">
        <f t="shared" si="99"/>
        <v>0</v>
      </c>
      <c r="AG152" s="43"/>
      <c r="AH152" s="44">
        <f t="shared" si="100"/>
        <v>0</v>
      </c>
      <c r="AI152" s="43"/>
      <c r="AJ152" s="44">
        <f t="shared" si="101"/>
        <v>0</v>
      </c>
      <c r="AK152" s="46">
        <v>42083</v>
      </c>
      <c r="AL152" s="44">
        <f t="shared" si="102"/>
        <v>0</v>
      </c>
      <c r="AM152" s="43"/>
      <c r="AN152" s="44">
        <f t="shared" si="103"/>
        <v>0</v>
      </c>
      <c r="AO152" s="43">
        <v>1</v>
      </c>
      <c r="AP152" s="44">
        <f t="shared" si="104"/>
        <v>50</v>
      </c>
      <c r="AQ152" s="43"/>
      <c r="AR152" s="44">
        <f t="shared" si="105"/>
        <v>0</v>
      </c>
      <c r="AS152" s="43">
        <v>0</v>
      </c>
      <c r="AT152" s="44">
        <f t="shared" si="106"/>
        <v>0</v>
      </c>
      <c r="AU152" s="43"/>
      <c r="AV152" s="44">
        <f t="shared" si="107"/>
        <v>0</v>
      </c>
      <c r="AW152" s="43"/>
      <c r="AX152" s="44">
        <f t="shared" si="108"/>
        <v>0</v>
      </c>
      <c r="AY152" s="43"/>
      <c r="AZ152" s="62">
        <f t="shared" si="109"/>
        <v>0</v>
      </c>
    </row>
    <row r="153" spans="1:52">
      <c r="A153" s="42" t="s">
        <v>93</v>
      </c>
      <c r="B153" s="51">
        <f t="shared" si="88"/>
        <v>830</v>
      </c>
      <c r="C153" s="43">
        <v>203</v>
      </c>
      <c r="D153" s="43" t="s">
        <v>55</v>
      </c>
      <c r="E153" s="43">
        <v>204</v>
      </c>
      <c r="F153" s="43" t="s">
        <v>55</v>
      </c>
      <c r="G153" s="43">
        <v>209</v>
      </c>
      <c r="H153" s="43" t="s">
        <v>55</v>
      </c>
      <c r="I153" s="43">
        <v>205</v>
      </c>
      <c r="J153" s="43" t="s">
        <v>88</v>
      </c>
      <c r="K153" s="43">
        <v>220</v>
      </c>
      <c r="L153" s="43" t="s">
        <v>55</v>
      </c>
      <c r="M153" s="52">
        <v>5</v>
      </c>
      <c r="N153" s="54">
        <f t="shared" si="89"/>
        <v>550</v>
      </c>
      <c r="O153" s="43"/>
      <c r="P153" s="45">
        <f t="shared" si="90"/>
        <v>0</v>
      </c>
      <c r="Q153" s="43"/>
      <c r="R153" s="45">
        <f t="shared" si="91"/>
        <v>0</v>
      </c>
      <c r="S153" s="44">
        <f t="shared" si="92"/>
        <v>0</v>
      </c>
      <c r="T153" s="43"/>
      <c r="U153" s="45">
        <f t="shared" si="93"/>
        <v>0</v>
      </c>
      <c r="V153" s="43"/>
      <c r="W153" s="45">
        <f t="shared" si="94"/>
        <v>0</v>
      </c>
      <c r="X153" s="44">
        <f t="shared" si="95"/>
        <v>0</v>
      </c>
      <c r="Y153" s="43"/>
      <c r="Z153" s="44">
        <f t="shared" si="96"/>
        <v>0</v>
      </c>
      <c r="AA153" s="43"/>
      <c r="AB153" s="44">
        <f t="shared" si="97"/>
        <v>0</v>
      </c>
      <c r="AC153" s="43"/>
      <c r="AD153" s="44">
        <f t="shared" si="98"/>
        <v>0</v>
      </c>
      <c r="AE153" s="43"/>
      <c r="AF153" s="44">
        <f t="shared" si="99"/>
        <v>0</v>
      </c>
      <c r="AG153" s="43"/>
      <c r="AH153" s="44">
        <f t="shared" si="100"/>
        <v>0</v>
      </c>
      <c r="AI153" s="43">
        <v>1</v>
      </c>
      <c r="AJ153" s="44">
        <f t="shared" si="101"/>
        <v>80</v>
      </c>
      <c r="AK153" s="46">
        <v>42867</v>
      </c>
      <c r="AL153" s="44">
        <f t="shared" si="102"/>
        <v>200</v>
      </c>
      <c r="AM153" s="43">
        <v>0</v>
      </c>
      <c r="AN153" s="44">
        <f t="shared" si="103"/>
        <v>0</v>
      </c>
      <c r="AO153" s="43"/>
      <c r="AP153" s="44">
        <f t="shared" si="104"/>
        <v>0</v>
      </c>
      <c r="AQ153" s="43"/>
      <c r="AR153" s="44">
        <f t="shared" si="105"/>
        <v>0</v>
      </c>
      <c r="AS153" s="43">
        <v>0</v>
      </c>
      <c r="AT153" s="44">
        <f t="shared" si="106"/>
        <v>0</v>
      </c>
      <c r="AU153" s="43"/>
      <c r="AV153" s="44">
        <f t="shared" si="107"/>
        <v>0</v>
      </c>
      <c r="AW153" s="43"/>
      <c r="AX153" s="44">
        <f t="shared" si="108"/>
        <v>0</v>
      </c>
      <c r="AY153" s="43"/>
      <c r="AZ153" s="62">
        <f t="shared" si="109"/>
        <v>0</v>
      </c>
    </row>
    <row r="154" spans="1:52">
      <c r="A154" s="42" t="s">
        <v>200</v>
      </c>
      <c r="B154" s="51">
        <f t="shared" si="88"/>
        <v>827</v>
      </c>
      <c r="C154" s="43">
        <v>204</v>
      </c>
      <c r="D154" s="43" t="s">
        <v>54</v>
      </c>
      <c r="E154" s="43">
        <v>202</v>
      </c>
      <c r="F154" s="43" t="s">
        <v>54</v>
      </c>
      <c r="G154" s="43">
        <v>207</v>
      </c>
      <c r="H154" s="43" t="s">
        <v>54</v>
      </c>
      <c r="I154" s="43">
        <v>206</v>
      </c>
      <c r="J154" s="43" t="s">
        <v>54</v>
      </c>
      <c r="K154" s="43">
        <v>203</v>
      </c>
      <c r="L154" s="43" t="s">
        <v>55</v>
      </c>
      <c r="M154" s="52">
        <v>6.5</v>
      </c>
      <c r="N154" s="54">
        <f t="shared" si="89"/>
        <v>715</v>
      </c>
      <c r="O154" s="43"/>
      <c r="P154" s="45">
        <f t="shared" si="90"/>
        <v>0</v>
      </c>
      <c r="Q154" s="43"/>
      <c r="R154" s="45">
        <f t="shared" si="91"/>
        <v>0</v>
      </c>
      <c r="S154" s="44">
        <f t="shared" si="92"/>
        <v>0</v>
      </c>
      <c r="T154" s="43"/>
      <c r="U154" s="45">
        <f t="shared" si="93"/>
        <v>0</v>
      </c>
      <c r="V154" s="43"/>
      <c r="W154" s="45">
        <f t="shared" si="94"/>
        <v>0</v>
      </c>
      <c r="X154" s="44">
        <f t="shared" si="95"/>
        <v>0</v>
      </c>
      <c r="Y154" s="43"/>
      <c r="Z154" s="44">
        <f t="shared" si="96"/>
        <v>0</v>
      </c>
      <c r="AA154" s="43"/>
      <c r="AB154" s="44">
        <f t="shared" si="97"/>
        <v>0</v>
      </c>
      <c r="AC154" s="43"/>
      <c r="AD154" s="44">
        <f t="shared" si="98"/>
        <v>0</v>
      </c>
      <c r="AE154" s="43"/>
      <c r="AF154" s="44">
        <f t="shared" si="99"/>
        <v>0</v>
      </c>
      <c r="AG154" s="43"/>
      <c r="AH154" s="44">
        <f t="shared" si="100"/>
        <v>0</v>
      </c>
      <c r="AI154" s="43"/>
      <c r="AJ154" s="44">
        <f t="shared" si="101"/>
        <v>0</v>
      </c>
      <c r="AK154" s="46">
        <v>42333</v>
      </c>
      <c r="AL154" s="44">
        <f t="shared" si="102"/>
        <v>0</v>
      </c>
      <c r="AM154" s="43">
        <v>16</v>
      </c>
      <c r="AN154" s="44">
        <f t="shared" si="103"/>
        <v>112</v>
      </c>
      <c r="AO154" s="43"/>
      <c r="AP154" s="44">
        <f t="shared" si="104"/>
        <v>0</v>
      </c>
      <c r="AQ154" s="43"/>
      <c r="AR154" s="44">
        <f t="shared" si="105"/>
        <v>0</v>
      </c>
      <c r="AS154" s="43">
        <v>0</v>
      </c>
      <c r="AT154" s="44">
        <f t="shared" si="106"/>
        <v>0</v>
      </c>
      <c r="AU154" s="43"/>
      <c r="AV154" s="44">
        <f t="shared" si="107"/>
        <v>0</v>
      </c>
      <c r="AW154" s="43"/>
      <c r="AX154" s="44">
        <f t="shared" si="108"/>
        <v>0</v>
      </c>
      <c r="AY154" s="43"/>
      <c r="AZ154" s="62">
        <f t="shared" si="109"/>
        <v>0</v>
      </c>
    </row>
    <row r="155" spans="1:52">
      <c r="A155" s="42" t="s">
        <v>214</v>
      </c>
      <c r="B155" s="51">
        <f t="shared" si="88"/>
        <v>820.6</v>
      </c>
      <c r="C155" s="43">
        <v>249</v>
      </c>
      <c r="D155" s="43" t="s">
        <v>54</v>
      </c>
      <c r="E155" s="43"/>
      <c r="F155" s="43"/>
      <c r="G155" s="43"/>
      <c r="H155" s="43"/>
      <c r="I155" s="43"/>
      <c r="J155" s="43"/>
      <c r="K155" s="43"/>
      <c r="L155" s="43"/>
      <c r="M155" s="52">
        <v>7.46</v>
      </c>
      <c r="N155" s="54">
        <f t="shared" si="89"/>
        <v>820.6</v>
      </c>
      <c r="O155" s="43"/>
      <c r="P155" s="45">
        <f t="shared" si="90"/>
        <v>0</v>
      </c>
      <c r="Q155" s="43"/>
      <c r="R155" s="45">
        <f t="shared" si="91"/>
        <v>0</v>
      </c>
      <c r="S155" s="44">
        <f t="shared" si="92"/>
        <v>0</v>
      </c>
      <c r="T155" s="43"/>
      <c r="U155" s="45">
        <f t="shared" si="93"/>
        <v>0</v>
      </c>
      <c r="V155" s="43"/>
      <c r="W155" s="45">
        <f t="shared" si="94"/>
        <v>0</v>
      </c>
      <c r="X155" s="44">
        <f t="shared" si="95"/>
        <v>0</v>
      </c>
      <c r="Y155" s="43"/>
      <c r="Z155" s="44">
        <f t="shared" si="96"/>
        <v>0</v>
      </c>
      <c r="AA155" s="43"/>
      <c r="AB155" s="44">
        <f t="shared" si="97"/>
        <v>0</v>
      </c>
      <c r="AC155" s="43"/>
      <c r="AD155" s="44">
        <f t="shared" si="98"/>
        <v>0</v>
      </c>
      <c r="AE155" s="43"/>
      <c r="AF155" s="44">
        <f t="shared" si="99"/>
        <v>0</v>
      </c>
      <c r="AG155" s="43"/>
      <c r="AH155" s="44">
        <f t="shared" si="100"/>
        <v>0</v>
      </c>
      <c r="AI155" s="43"/>
      <c r="AJ155" s="44">
        <f t="shared" si="101"/>
        <v>0</v>
      </c>
      <c r="AK155" s="46">
        <v>39889</v>
      </c>
      <c r="AL155" s="44">
        <f t="shared" si="102"/>
        <v>0</v>
      </c>
      <c r="AM155" s="43"/>
      <c r="AN155" s="44">
        <f t="shared" si="103"/>
        <v>0</v>
      </c>
      <c r="AO155" s="43"/>
      <c r="AP155" s="44">
        <f t="shared" si="104"/>
        <v>0</v>
      </c>
      <c r="AQ155" s="43"/>
      <c r="AR155" s="44">
        <f t="shared" si="105"/>
        <v>0</v>
      </c>
      <c r="AS155" s="43">
        <v>0</v>
      </c>
      <c r="AT155" s="44">
        <f t="shared" si="106"/>
        <v>0</v>
      </c>
      <c r="AU155" s="43"/>
      <c r="AV155" s="44">
        <f t="shared" si="107"/>
        <v>0</v>
      </c>
      <c r="AW155" s="43"/>
      <c r="AX155" s="44">
        <f t="shared" si="108"/>
        <v>0</v>
      </c>
      <c r="AY155" s="43"/>
      <c r="AZ155" s="62">
        <f t="shared" si="109"/>
        <v>0</v>
      </c>
    </row>
    <row r="156" spans="1:52">
      <c r="A156" s="42" t="s">
        <v>95</v>
      </c>
      <c r="B156" s="51">
        <f t="shared" si="88"/>
        <v>818.9</v>
      </c>
      <c r="C156" s="43">
        <v>267</v>
      </c>
      <c r="D156" s="43" t="s">
        <v>55</v>
      </c>
      <c r="E156" s="43">
        <v>202</v>
      </c>
      <c r="F156" s="43" t="s">
        <v>55</v>
      </c>
      <c r="G156" s="43">
        <v>219</v>
      </c>
      <c r="H156" s="43" t="s">
        <v>55</v>
      </c>
      <c r="I156" s="43">
        <v>213</v>
      </c>
      <c r="J156" s="43" t="s">
        <v>55</v>
      </c>
      <c r="K156" s="43">
        <v>272</v>
      </c>
      <c r="L156" s="43" t="s">
        <v>55</v>
      </c>
      <c r="M156" s="52">
        <v>5.79</v>
      </c>
      <c r="N156" s="54">
        <f t="shared" si="89"/>
        <v>636.9</v>
      </c>
      <c r="O156" s="43"/>
      <c r="P156" s="45">
        <f t="shared" si="90"/>
        <v>0</v>
      </c>
      <c r="Q156" s="43"/>
      <c r="R156" s="45">
        <f t="shared" si="91"/>
        <v>0</v>
      </c>
      <c r="S156" s="44">
        <f t="shared" si="92"/>
        <v>0</v>
      </c>
      <c r="T156" s="43"/>
      <c r="U156" s="45">
        <f t="shared" si="93"/>
        <v>0</v>
      </c>
      <c r="V156" s="43"/>
      <c r="W156" s="45">
        <f t="shared" si="94"/>
        <v>0</v>
      </c>
      <c r="X156" s="44">
        <f t="shared" si="95"/>
        <v>0</v>
      </c>
      <c r="Y156" s="43"/>
      <c r="Z156" s="44">
        <f t="shared" si="96"/>
        <v>0</v>
      </c>
      <c r="AA156" s="43"/>
      <c r="AB156" s="44">
        <f t="shared" si="97"/>
        <v>0</v>
      </c>
      <c r="AC156" s="43"/>
      <c r="AD156" s="44">
        <f t="shared" si="98"/>
        <v>0</v>
      </c>
      <c r="AE156" s="43"/>
      <c r="AF156" s="44">
        <f t="shared" si="99"/>
        <v>0</v>
      </c>
      <c r="AG156" s="43"/>
      <c r="AH156" s="44">
        <f t="shared" si="100"/>
        <v>0</v>
      </c>
      <c r="AI156" s="43"/>
      <c r="AJ156" s="44">
        <f t="shared" si="101"/>
        <v>0</v>
      </c>
      <c r="AK156" s="46">
        <v>42401</v>
      </c>
      <c r="AL156" s="44">
        <f t="shared" si="102"/>
        <v>0</v>
      </c>
      <c r="AM156" s="43">
        <v>26</v>
      </c>
      <c r="AN156" s="44">
        <f t="shared" si="103"/>
        <v>182</v>
      </c>
      <c r="AO156" s="43"/>
      <c r="AP156" s="44">
        <f t="shared" si="104"/>
        <v>0</v>
      </c>
      <c r="AQ156" s="43"/>
      <c r="AR156" s="44">
        <f t="shared" si="105"/>
        <v>0</v>
      </c>
      <c r="AS156" s="43">
        <v>0</v>
      </c>
      <c r="AT156" s="44">
        <f t="shared" si="106"/>
        <v>0</v>
      </c>
      <c r="AU156" s="43"/>
      <c r="AV156" s="44">
        <f t="shared" si="107"/>
        <v>0</v>
      </c>
      <c r="AW156" s="43"/>
      <c r="AX156" s="44">
        <f t="shared" si="108"/>
        <v>0</v>
      </c>
      <c r="AY156" s="43"/>
      <c r="AZ156" s="62">
        <f t="shared" si="109"/>
        <v>0</v>
      </c>
    </row>
    <row r="157" spans="1:52">
      <c r="A157" s="42" t="s">
        <v>113</v>
      </c>
      <c r="B157" s="51">
        <f t="shared" si="88"/>
        <v>815</v>
      </c>
      <c r="C157" s="43">
        <v>205</v>
      </c>
      <c r="D157" s="43" t="s">
        <v>54</v>
      </c>
      <c r="E157" s="43">
        <v>206</v>
      </c>
      <c r="F157" s="43" t="s">
        <v>54</v>
      </c>
      <c r="G157" s="43">
        <v>201</v>
      </c>
      <c r="H157" s="43" t="s">
        <v>55</v>
      </c>
      <c r="I157" s="43"/>
      <c r="J157" s="43"/>
      <c r="K157" s="43"/>
      <c r="L157" s="43"/>
      <c r="M157" s="52">
        <v>6.5</v>
      </c>
      <c r="N157" s="54">
        <f t="shared" si="89"/>
        <v>715</v>
      </c>
      <c r="O157" s="43"/>
      <c r="P157" s="45">
        <f t="shared" si="90"/>
        <v>0</v>
      </c>
      <c r="Q157" s="43"/>
      <c r="R157" s="45">
        <f t="shared" si="91"/>
        <v>0</v>
      </c>
      <c r="S157" s="44">
        <f t="shared" si="92"/>
        <v>0</v>
      </c>
      <c r="T157" s="43"/>
      <c r="U157" s="45">
        <f t="shared" si="93"/>
        <v>0</v>
      </c>
      <c r="V157" s="43"/>
      <c r="W157" s="45">
        <f t="shared" si="94"/>
        <v>0</v>
      </c>
      <c r="X157" s="44">
        <f t="shared" si="95"/>
        <v>0</v>
      </c>
      <c r="Y157" s="43"/>
      <c r="Z157" s="44">
        <f t="shared" si="96"/>
        <v>0</v>
      </c>
      <c r="AA157" s="43"/>
      <c r="AB157" s="44">
        <f t="shared" si="97"/>
        <v>0</v>
      </c>
      <c r="AC157" s="43"/>
      <c r="AD157" s="44">
        <f t="shared" si="98"/>
        <v>0</v>
      </c>
      <c r="AE157" s="43"/>
      <c r="AF157" s="44">
        <f t="shared" si="99"/>
        <v>0</v>
      </c>
      <c r="AG157" s="43"/>
      <c r="AH157" s="44">
        <f t="shared" si="100"/>
        <v>0</v>
      </c>
      <c r="AI157" s="43"/>
      <c r="AJ157" s="44">
        <f t="shared" si="101"/>
        <v>0</v>
      </c>
      <c r="AK157" s="46">
        <v>42083</v>
      </c>
      <c r="AL157" s="44">
        <f t="shared" si="102"/>
        <v>0</v>
      </c>
      <c r="AM157" s="43">
        <v>0</v>
      </c>
      <c r="AN157" s="44">
        <f t="shared" si="103"/>
        <v>0</v>
      </c>
      <c r="AO157" s="43">
        <v>2</v>
      </c>
      <c r="AP157" s="44">
        <f t="shared" si="104"/>
        <v>100</v>
      </c>
      <c r="AQ157" s="43"/>
      <c r="AR157" s="44">
        <f t="shared" si="105"/>
        <v>0</v>
      </c>
      <c r="AS157" s="43">
        <v>0</v>
      </c>
      <c r="AT157" s="44">
        <f t="shared" si="106"/>
        <v>0</v>
      </c>
      <c r="AU157" s="43"/>
      <c r="AV157" s="44">
        <f t="shared" si="107"/>
        <v>0</v>
      </c>
      <c r="AW157" s="43"/>
      <c r="AX157" s="44">
        <f t="shared" si="108"/>
        <v>0</v>
      </c>
      <c r="AY157" s="43"/>
      <c r="AZ157" s="62">
        <f t="shared" si="109"/>
        <v>0</v>
      </c>
    </row>
    <row r="158" spans="1:52">
      <c r="A158" s="42" t="s">
        <v>58</v>
      </c>
      <c r="B158" s="51">
        <f t="shared" si="88"/>
        <v>810.7</v>
      </c>
      <c r="C158" s="43">
        <v>201</v>
      </c>
      <c r="D158" s="43" t="s">
        <v>55</v>
      </c>
      <c r="E158" s="43">
        <v>205</v>
      </c>
      <c r="F158" s="43" t="s">
        <v>55</v>
      </c>
      <c r="G158" s="43">
        <v>203</v>
      </c>
      <c r="H158" s="43" t="s">
        <v>55</v>
      </c>
      <c r="I158" s="43">
        <v>209</v>
      </c>
      <c r="J158" s="43" t="s">
        <v>55</v>
      </c>
      <c r="K158" s="43">
        <v>206</v>
      </c>
      <c r="L158" s="43" t="s">
        <v>55</v>
      </c>
      <c r="M158" s="52">
        <v>7.37</v>
      </c>
      <c r="N158" s="54">
        <f t="shared" si="89"/>
        <v>810.7</v>
      </c>
      <c r="O158" s="43"/>
      <c r="P158" s="45">
        <f t="shared" si="90"/>
        <v>0</v>
      </c>
      <c r="Q158" s="43"/>
      <c r="R158" s="45">
        <f t="shared" si="91"/>
        <v>0</v>
      </c>
      <c r="S158" s="44">
        <f t="shared" si="92"/>
        <v>0</v>
      </c>
      <c r="T158" s="43"/>
      <c r="U158" s="45">
        <f t="shared" si="93"/>
        <v>0</v>
      </c>
      <c r="V158" s="43"/>
      <c r="W158" s="45">
        <f t="shared" si="94"/>
        <v>0</v>
      </c>
      <c r="X158" s="44">
        <f t="shared" si="95"/>
        <v>0</v>
      </c>
      <c r="Y158" s="43"/>
      <c r="Z158" s="44">
        <f t="shared" si="96"/>
        <v>0</v>
      </c>
      <c r="AA158" s="43"/>
      <c r="AB158" s="44">
        <f t="shared" si="97"/>
        <v>0</v>
      </c>
      <c r="AC158" s="43"/>
      <c r="AD158" s="44">
        <f t="shared" si="98"/>
        <v>0</v>
      </c>
      <c r="AE158" s="43"/>
      <c r="AF158" s="44">
        <f t="shared" si="99"/>
        <v>0</v>
      </c>
      <c r="AG158" s="43"/>
      <c r="AH158" s="44">
        <f t="shared" si="100"/>
        <v>0</v>
      </c>
      <c r="AI158" s="43"/>
      <c r="AJ158" s="44">
        <f t="shared" si="101"/>
        <v>0</v>
      </c>
      <c r="AK158" s="46">
        <v>42146</v>
      </c>
      <c r="AL158" s="44">
        <f t="shared" si="102"/>
        <v>0</v>
      </c>
      <c r="AM158" s="43">
        <v>0</v>
      </c>
      <c r="AN158" s="44">
        <f t="shared" si="103"/>
        <v>0</v>
      </c>
      <c r="AO158" s="43"/>
      <c r="AP158" s="44">
        <f t="shared" si="104"/>
        <v>0</v>
      </c>
      <c r="AQ158" s="43"/>
      <c r="AR158" s="44">
        <f t="shared" si="105"/>
        <v>0</v>
      </c>
      <c r="AS158" s="43">
        <v>0</v>
      </c>
      <c r="AT158" s="44">
        <f t="shared" si="106"/>
        <v>0</v>
      </c>
      <c r="AU158" s="43"/>
      <c r="AV158" s="44">
        <f t="shared" si="107"/>
        <v>0</v>
      </c>
      <c r="AW158" s="43"/>
      <c r="AX158" s="44">
        <f t="shared" si="108"/>
        <v>0</v>
      </c>
      <c r="AY158" s="43"/>
      <c r="AZ158" s="62">
        <f t="shared" si="109"/>
        <v>0</v>
      </c>
    </row>
    <row r="159" spans="1:52">
      <c r="A159" s="42" t="s">
        <v>162</v>
      </c>
      <c r="B159" s="51">
        <f t="shared" si="88"/>
        <v>806.3</v>
      </c>
      <c r="C159" s="43">
        <v>239</v>
      </c>
      <c r="D159" s="43" t="s">
        <v>55</v>
      </c>
      <c r="E159" s="43">
        <v>241</v>
      </c>
      <c r="F159" s="43" t="s">
        <v>55</v>
      </c>
      <c r="G159" s="43">
        <v>245</v>
      </c>
      <c r="H159" s="43" t="s">
        <v>55</v>
      </c>
      <c r="I159" s="43">
        <v>238</v>
      </c>
      <c r="J159" s="43" t="s">
        <v>55</v>
      </c>
      <c r="K159" s="43"/>
      <c r="L159" s="43"/>
      <c r="M159" s="52">
        <v>7.33</v>
      </c>
      <c r="N159" s="54">
        <f t="shared" si="89"/>
        <v>806.3</v>
      </c>
      <c r="O159" s="43"/>
      <c r="P159" s="45">
        <f t="shared" si="90"/>
        <v>0</v>
      </c>
      <c r="Q159" s="43"/>
      <c r="R159" s="45">
        <f t="shared" si="91"/>
        <v>0</v>
      </c>
      <c r="S159" s="44">
        <f t="shared" si="92"/>
        <v>0</v>
      </c>
      <c r="T159" s="43"/>
      <c r="U159" s="45">
        <f t="shared" si="93"/>
        <v>0</v>
      </c>
      <c r="V159" s="43"/>
      <c r="W159" s="45">
        <f t="shared" si="94"/>
        <v>0</v>
      </c>
      <c r="X159" s="44">
        <f t="shared" si="95"/>
        <v>0</v>
      </c>
      <c r="Y159" s="43"/>
      <c r="Z159" s="44">
        <f t="shared" si="96"/>
        <v>0</v>
      </c>
      <c r="AA159" s="43"/>
      <c r="AB159" s="44">
        <f t="shared" si="97"/>
        <v>0</v>
      </c>
      <c r="AC159" s="43"/>
      <c r="AD159" s="44">
        <f t="shared" si="98"/>
        <v>0</v>
      </c>
      <c r="AE159" s="43"/>
      <c r="AF159" s="44">
        <f t="shared" si="99"/>
        <v>0</v>
      </c>
      <c r="AG159" s="43"/>
      <c r="AH159" s="44">
        <f t="shared" si="100"/>
        <v>0</v>
      </c>
      <c r="AI159" s="43"/>
      <c r="AJ159" s="44">
        <f t="shared" si="101"/>
        <v>0</v>
      </c>
      <c r="AK159" s="46">
        <v>42143</v>
      </c>
      <c r="AL159" s="44">
        <f t="shared" si="102"/>
        <v>0</v>
      </c>
      <c r="AM159" s="43"/>
      <c r="AN159" s="44">
        <f t="shared" si="103"/>
        <v>0</v>
      </c>
      <c r="AO159" s="43"/>
      <c r="AP159" s="44">
        <f t="shared" si="104"/>
        <v>0</v>
      </c>
      <c r="AQ159" s="43"/>
      <c r="AR159" s="44">
        <f t="shared" si="105"/>
        <v>0</v>
      </c>
      <c r="AS159" s="43">
        <v>0</v>
      </c>
      <c r="AT159" s="44">
        <f t="shared" si="106"/>
        <v>0</v>
      </c>
      <c r="AU159" s="43"/>
      <c r="AV159" s="44">
        <f t="shared" si="107"/>
        <v>0</v>
      </c>
      <c r="AW159" s="43"/>
      <c r="AX159" s="44">
        <f t="shared" si="108"/>
        <v>0</v>
      </c>
      <c r="AY159" s="43"/>
      <c r="AZ159" s="62">
        <f t="shared" si="109"/>
        <v>0</v>
      </c>
    </row>
    <row r="160" spans="1:52">
      <c r="A160" s="42" t="s">
        <v>184</v>
      </c>
      <c r="B160" s="51">
        <f t="shared" si="88"/>
        <v>803</v>
      </c>
      <c r="C160" s="43">
        <v>241</v>
      </c>
      <c r="D160" s="43" t="s">
        <v>55</v>
      </c>
      <c r="E160" s="43">
        <v>245</v>
      </c>
      <c r="F160" s="43" t="s">
        <v>55</v>
      </c>
      <c r="G160" s="43">
        <v>239</v>
      </c>
      <c r="H160" s="43" t="s">
        <v>55</v>
      </c>
      <c r="I160" s="43">
        <v>238</v>
      </c>
      <c r="J160" s="43" t="s">
        <v>55</v>
      </c>
      <c r="K160" s="43"/>
      <c r="L160" s="43"/>
      <c r="M160" s="52">
        <v>7.3</v>
      </c>
      <c r="N160" s="54">
        <f t="shared" si="89"/>
        <v>803</v>
      </c>
      <c r="O160" s="43"/>
      <c r="P160" s="45">
        <f t="shared" si="90"/>
        <v>0</v>
      </c>
      <c r="Q160" s="43"/>
      <c r="R160" s="45">
        <f t="shared" si="91"/>
        <v>0</v>
      </c>
      <c r="S160" s="44">
        <f t="shared" si="92"/>
        <v>0</v>
      </c>
      <c r="T160" s="43"/>
      <c r="U160" s="45">
        <f t="shared" si="93"/>
        <v>0</v>
      </c>
      <c r="V160" s="43"/>
      <c r="W160" s="45">
        <f t="shared" si="94"/>
        <v>0</v>
      </c>
      <c r="X160" s="44">
        <f t="shared" si="95"/>
        <v>0</v>
      </c>
      <c r="Y160" s="43"/>
      <c r="Z160" s="44">
        <f t="shared" si="96"/>
        <v>0</v>
      </c>
      <c r="AA160" s="43"/>
      <c r="AB160" s="44">
        <f t="shared" si="97"/>
        <v>0</v>
      </c>
      <c r="AC160" s="43"/>
      <c r="AD160" s="44">
        <f t="shared" si="98"/>
        <v>0</v>
      </c>
      <c r="AE160" s="43"/>
      <c r="AF160" s="44">
        <f t="shared" si="99"/>
        <v>0</v>
      </c>
      <c r="AG160" s="43"/>
      <c r="AH160" s="44">
        <f t="shared" si="100"/>
        <v>0</v>
      </c>
      <c r="AI160" s="43"/>
      <c r="AJ160" s="44">
        <f t="shared" si="101"/>
        <v>0</v>
      </c>
      <c r="AK160" s="46">
        <v>37334</v>
      </c>
      <c r="AL160" s="44">
        <f t="shared" si="102"/>
        <v>0</v>
      </c>
      <c r="AM160" s="43"/>
      <c r="AN160" s="44">
        <f t="shared" si="103"/>
        <v>0</v>
      </c>
      <c r="AO160" s="43"/>
      <c r="AP160" s="44">
        <f t="shared" si="104"/>
        <v>0</v>
      </c>
      <c r="AQ160" s="43"/>
      <c r="AR160" s="44">
        <f t="shared" si="105"/>
        <v>0</v>
      </c>
      <c r="AS160" s="43">
        <v>0</v>
      </c>
      <c r="AT160" s="44">
        <f t="shared" si="106"/>
        <v>0</v>
      </c>
      <c r="AU160" s="43"/>
      <c r="AV160" s="44">
        <f t="shared" si="107"/>
        <v>0</v>
      </c>
      <c r="AW160" s="43"/>
      <c r="AX160" s="44">
        <f t="shared" si="108"/>
        <v>0</v>
      </c>
      <c r="AY160" s="43"/>
      <c r="AZ160" s="62">
        <f t="shared" si="109"/>
        <v>0</v>
      </c>
    </row>
    <row r="161" spans="1:52">
      <c r="A161" s="43" t="s">
        <v>61</v>
      </c>
      <c r="B161" s="51">
        <f t="shared" si="88"/>
        <v>778.2</v>
      </c>
      <c r="C161" s="43">
        <v>202</v>
      </c>
      <c r="D161" s="43" t="s">
        <v>55</v>
      </c>
      <c r="E161" s="43">
        <v>201</v>
      </c>
      <c r="F161" s="43" t="s">
        <v>55</v>
      </c>
      <c r="G161" s="43">
        <v>209</v>
      </c>
      <c r="H161" s="43" t="s">
        <v>55</v>
      </c>
      <c r="I161" s="43">
        <v>213</v>
      </c>
      <c r="J161" s="43" t="s">
        <v>55</v>
      </c>
      <c r="K161" s="43">
        <v>212</v>
      </c>
      <c r="L161" s="43" t="s">
        <v>55</v>
      </c>
      <c r="M161" s="52">
        <v>5.42</v>
      </c>
      <c r="N161" s="54">
        <f t="shared" si="89"/>
        <v>596.20000000000005</v>
      </c>
      <c r="O161" s="43"/>
      <c r="P161" s="45">
        <f t="shared" si="90"/>
        <v>0</v>
      </c>
      <c r="Q161" s="43"/>
      <c r="R161" s="45">
        <f t="shared" si="91"/>
        <v>0</v>
      </c>
      <c r="S161" s="44">
        <f t="shared" si="92"/>
        <v>0</v>
      </c>
      <c r="T161" s="43"/>
      <c r="U161" s="45">
        <f t="shared" si="93"/>
        <v>0</v>
      </c>
      <c r="V161" s="43"/>
      <c r="W161" s="45">
        <f t="shared" si="94"/>
        <v>0</v>
      </c>
      <c r="X161" s="44">
        <f t="shared" si="95"/>
        <v>0</v>
      </c>
      <c r="Y161" s="43"/>
      <c r="Z161" s="44">
        <f t="shared" si="96"/>
        <v>0</v>
      </c>
      <c r="AA161" s="43"/>
      <c r="AB161" s="44">
        <f t="shared" si="97"/>
        <v>0</v>
      </c>
      <c r="AC161" s="43"/>
      <c r="AD161" s="44">
        <f t="shared" si="98"/>
        <v>0</v>
      </c>
      <c r="AE161" s="43"/>
      <c r="AF161" s="44">
        <f t="shared" si="99"/>
        <v>0</v>
      </c>
      <c r="AG161" s="43"/>
      <c r="AH161" s="44">
        <f t="shared" si="100"/>
        <v>0</v>
      </c>
      <c r="AI161" s="43"/>
      <c r="AJ161" s="44">
        <f t="shared" si="101"/>
        <v>0</v>
      </c>
      <c r="AK161" s="46">
        <v>41549</v>
      </c>
      <c r="AL161" s="44">
        <f t="shared" si="102"/>
        <v>0</v>
      </c>
      <c r="AM161" s="43">
        <v>26</v>
      </c>
      <c r="AN161" s="44">
        <f t="shared" si="103"/>
        <v>182</v>
      </c>
      <c r="AO161" s="43"/>
      <c r="AP161" s="44">
        <f t="shared" si="104"/>
        <v>0</v>
      </c>
      <c r="AQ161" s="43"/>
      <c r="AR161" s="44">
        <f t="shared" si="105"/>
        <v>0</v>
      </c>
      <c r="AS161" s="43">
        <v>0</v>
      </c>
      <c r="AT161" s="44">
        <f t="shared" si="106"/>
        <v>0</v>
      </c>
      <c r="AU161" s="43"/>
      <c r="AV161" s="44">
        <f t="shared" si="107"/>
        <v>0</v>
      </c>
      <c r="AW161" s="43"/>
      <c r="AX161" s="44">
        <f t="shared" si="108"/>
        <v>0</v>
      </c>
      <c r="AY161" s="43"/>
      <c r="AZ161" s="62">
        <f t="shared" si="109"/>
        <v>0</v>
      </c>
    </row>
    <row r="162" spans="1:52">
      <c r="A162" s="42" t="s">
        <v>197</v>
      </c>
      <c r="B162" s="51">
        <f t="shared" si="88"/>
        <v>766.1</v>
      </c>
      <c r="C162" s="43">
        <v>245</v>
      </c>
      <c r="D162" s="43" t="s">
        <v>55</v>
      </c>
      <c r="E162" s="43">
        <v>241</v>
      </c>
      <c r="F162" s="43" t="s">
        <v>55</v>
      </c>
      <c r="G162" s="43"/>
      <c r="H162" s="43"/>
      <c r="I162" s="43"/>
      <c r="J162" s="43"/>
      <c r="K162" s="43"/>
      <c r="L162" s="43"/>
      <c r="M162" s="52">
        <v>6.71</v>
      </c>
      <c r="N162" s="54">
        <f t="shared" si="89"/>
        <v>738.1</v>
      </c>
      <c r="O162" s="43"/>
      <c r="P162" s="45">
        <f t="shared" si="90"/>
        <v>0</v>
      </c>
      <c r="Q162" s="43"/>
      <c r="R162" s="45">
        <f t="shared" si="91"/>
        <v>0</v>
      </c>
      <c r="S162" s="44">
        <f t="shared" si="92"/>
        <v>0</v>
      </c>
      <c r="T162" s="43"/>
      <c r="U162" s="45">
        <f t="shared" si="93"/>
        <v>0</v>
      </c>
      <c r="V162" s="43"/>
      <c r="W162" s="45">
        <f t="shared" si="94"/>
        <v>0</v>
      </c>
      <c r="X162" s="44">
        <f t="shared" si="95"/>
        <v>0</v>
      </c>
      <c r="Y162" s="43"/>
      <c r="Z162" s="44">
        <f t="shared" si="96"/>
        <v>0</v>
      </c>
      <c r="AA162" s="43"/>
      <c r="AB162" s="44">
        <f t="shared" si="97"/>
        <v>0</v>
      </c>
      <c r="AC162" s="43"/>
      <c r="AD162" s="44">
        <f t="shared" si="98"/>
        <v>0</v>
      </c>
      <c r="AE162" s="43"/>
      <c r="AF162" s="44">
        <f t="shared" si="99"/>
        <v>0</v>
      </c>
      <c r="AG162" s="43"/>
      <c r="AH162" s="44">
        <f t="shared" si="100"/>
        <v>0</v>
      </c>
      <c r="AI162" s="43"/>
      <c r="AJ162" s="44">
        <f t="shared" si="101"/>
        <v>0</v>
      </c>
      <c r="AK162" s="46">
        <v>40469</v>
      </c>
      <c r="AL162" s="44">
        <f t="shared" si="102"/>
        <v>0</v>
      </c>
      <c r="AM162" s="43">
        <v>4</v>
      </c>
      <c r="AN162" s="44">
        <f t="shared" si="103"/>
        <v>28</v>
      </c>
      <c r="AO162" s="43"/>
      <c r="AP162" s="44">
        <f t="shared" si="104"/>
        <v>0</v>
      </c>
      <c r="AQ162" s="43"/>
      <c r="AR162" s="44">
        <f t="shared" si="105"/>
        <v>0</v>
      </c>
      <c r="AS162" s="43">
        <v>0</v>
      </c>
      <c r="AT162" s="44">
        <f t="shared" si="106"/>
        <v>0</v>
      </c>
      <c r="AU162" s="43"/>
      <c r="AV162" s="44">
        <f t="shared" si="107"/>
        <v>0</v>
      </c>
      <c r="AW162" s="43"/>
      <c r="AX162" s="44">
        <f t="shared" si="108"/>
        <v>0</v>
      </c>
      <c r="AY162" s="43"/>
      <c r="AZ162" s="62">
        <f t="shared" si="109"/>
        <v>0</v>
      </c>
    </row>
    <row r="163" spans="1:52">
      <c r="A163" s="42" t="s">
        <v>71</v>
      </c>
      <c r="B163" s="51">
        <f t="shared" si="88"/>
        <v>741</v>
      </c>
      <c r="C163" s="43">
        <v>204</v>
      </c>
      <c r="D163" s="43" t="s">
        <v>55</v>
      </c>
      <c r="E163" s="43">
        <v>203</v>
      </c>
      <c r="F163" s="43" t="s">
        <v>55</v>
      </c>
      <c r="G163" s="43"/>
      <c r="H163" s="43"/>
      <c r="I163" s="43"/>
      <c r="J163" s="43"/>
      <c r="K163" s="43"/>
      <c r="L163" s="43"/>
      <c r="M163" s="52">
        <v>6.1</v>
      </c>
      <c r="N163" s="54">
        <f t="shared" si="89"/>
        <v>671</v>
      </c>
      <c r="O163" s="43"/>
      <c r="P163" s="45">
        <f t="shared" si="90"/>
        <v>0</v>
      </c>
      <c r="Q163" s="43"/>
      <c r="R163" s="45">
        <f t="shared" si="91"/>
        <v>0</v>
      </c>
      <c r="S163" s="44">
        <f t="shared" si="92"/>
        <v>0</v>
      </c>
      <c r="T163" s="43"/>
      <c r="U163" s="45">
        <f t="shared" si="93"/>
        <v>0</v>
      </c>
      <c r="V163" s="43"/>
      <c r="W163" s="45">
        <f t="shared" si="94"/>
        <v>0</v>
      </c>
      <c r="X163" s="44">
        <f t="shared" si="95"/>
        <v>0</v>
      </c>
      <c r="Y163" s="43"/>
      <c r="Z163" s="44">
        <f t="shared" si="96"/>
        <v>0</v>
      </c>
      <c r="AA163" s="43"/>
      <c r="AB163" s="44">
        <f t="shared" si="97"/>
        <v>0</v>
      </c>
      <c r="AC163" s="43">
        <v>3</v>
      </c>
      <c r="AD163" s="44">
        <f t="shared" si="98"/>
        <v>70</v>
      </c>
      <c r="AE163" s="43"/>
      <c r="AF163" s="44">
        <f t="shared" si="99"/>
        <v>0</v>
      </c>
      <c r="AG163" s="43"/>
      <c r="AH163" s="44">
        <f t="shared" si="100"/>
        <v>0</v>
      </c>
      <c r="AI163" s="43"/>
      <c r="AJ163" s="44">
        <f t="shared" si="101"/>
        <v>0</v>
      </c>
      <c r="AK163" s="46">
        <v>40928</v>
      </c>
      <c r="AL163" s="44">
        <f t="shared" si="102"/>
        <v>0</v>
      </c>
      <c r="AM163" s="43">
        <v>0</v>
      </c>
      <c r="AN163" s="44">
        <f t="shared" si="103"/>
        <v>0</v>
      </c>
      <c r="AO163" s="43"/>
      <c r="AP163" s="44">
        <f t="shared" si="104"/>
        <v>0</v>
      </c>
      <c r="AQ163" s="43"/>
      <c r="AR163" s="44">
        <f t="shared" si="105"/>
        <v>0</v>
      </c>
      <c r="AS163" s="43">
        <v>0</v>
      </c>
      <c r="AT163" s="44">
        <f t="shared" si="106"/>
        <v>0</v>
      </c>
      <c r="AU163" s="43"/>
      <c r="AV163" s="44">
        <f t="shared" si="107"/>
        <v>0</v>
      </c>
      <c r="AW163" s="43"/>
      <c r="AX163" s="44">
        <f t="shared" si="108"/>
        <v>0</v>
      </c>
      <c r="AY163" s="43"/>
      <c r="AZ163" s="62">
        <f t="shared" si="109"/>
        <v>0</v>
      </c>
    </row>
    <row r="164" spans="1:52">
      <c r="A164" s="42" t="s">
        <v>92</v>
      </c>
      <c r="B164" s="51">
        <f t="shared" si="88"/>
        <v>670</v>
      </c>
      <c r="C164" s="43">
        <v>248</v>
      </c>
      <c r="D164" s="43" t="s">
        <v>54</v>
      </c>
      <c r="E164" s="43"/>
      <c r="F164" s="43"/>
      <c r="G164" s="43"/>
      <c r="H164" s="43"/>
      <c r="I164" s="43"/>
      <c r="J164" s="43"/>
      <c r="K164" s="43"/>
      <c r="L164" s="43"/>
      <c r="M164" s="52">
        <v>5</v>
      </c>
      <c r="N164" s="54">
        <f t="shared" ref="N164:N165" si="110">110*M164</f>
        <v>550</v>
      </c>
      <c r="O164" s="43"/>
      <c r="P164" s="45">
        <f t="shared" ref="P164:P165" si="111">O164*200</f>
        <v>0</v>
      </c>
      <c r="Q164" s="43"/>
      <c r="R164" s="45">
        <f t="shared" ref="R164:R165" si="112">Q164*0.3*200</f>
        <v>0</v>
      </c>
      <c r="S164" s="44">
        <f t="shared" ref="S164:S165" si="113">P164+R164</f>
        <v>0</v>
      </c>
      <c r="T164" s="43"/>
      <c r="U164" s="45">
        <f t="shared" ref="U164:U165" si="114">T164*100</f>
        <v>0</v>
      </c>
      <c r="V164" s="43"/>
      <c r="W164" s="45">
        <f t="shared" ref="W164:W165" si="115">V164*0.3*100</f>
        <v>0</v>
      </c>
      <c r="X164" s="44">
        <f t="shared" ref="X164:X165" si="116">U164+W164</f>
        <v>0</v>
      </c>
      <c r="Y164" s="43"/>
      <c r="Z164" s="44">
        <f t="shared" ref="Z164:Z165" si="117">150*Y164</f>
        <v>0</v>
      </c>
      <c r="AA164" s="43"/>
      <c r="AB164" s="44">
        <f t="shared" ref="AB164:AB165" si="118">100*AA164</f>
        <v>0</v>
      </c>
      <c r="AC164" s="43">
        <v>3</v>
      </c>
      <c r="AD164" s="44">
        <f t="shared" ref="AD164:AD165" si="119">IF(AC164=1,30,IF(AC164=2,50,IF(AC164=3,70,0)))</f>
        <v>70</v>
      </c>
      <c r="AE164" s="43"/>
      <c r="AF164" s="44">
        <f t="shared" ref="AF164:AF165" si="120">IF(AE164=1,30,IF(AE164=2,50,IF(AE164=3,70,0)))</f>
        <v>0</v>
      </c>
      <c r="AG164" s="43"/>
      <c r="AH164" s="44">
        <f t="shared" ref="AH164:AH165" si="121">IF(AG164=1,30,IF(AG164=2,50,IF(AG164=3,70,0)))</f>
        <v>0</v>
      </c>
      <c r="AI164" s="43"/>
      <c r="AJ164" s="44">
        <f t="shared" ref="AJ164:AJ165" si="122">AI164*80</f>
        <v>0</v>
      </c>
      <c r="AK164" s="46">
        <v>38861</v>
      </c>
      <c r="AL164" s="44">
        <f t="shared" ref="AL164:AL165" si="123">IF(AK164&lt;(DATE(2017,6,13)),IF(AK164&lt;(DATE(2016,12,13)),IF(AK164&lt;(DATE(2016,6,13)),0,100),200),300)</f>
        <v>0</v>
      </c>
      <c r="AM164" s="43">
        <v>0</v>
      </c>
      <c r="AN164" s="44">
        <f t="shared" ref="AN164:AN165" si="124">IF(AM164&lt;61,AM164*7,420)</f>
        <v>0</v>
      </c>
      <c r="AO164" s="43">
        <v>1</v>
      </c>
      <c r="AP164" s="44">
        <f t="shared" ref="AP164:AP165" si="125">IF(AO164&lt;7,AO164*50,300)</f>
        <v>50</v>
      </c>
      <c r="AQ164" s="43"/>
      <c r="AR164" s="44">
        <f t="shared" ref="AR164:AR165" si="126">AQ164*70</f>
        <v>0</v>
      </c>
      <c r="AS164" s="43">
        <v>0</v>
      </c>
      <c r="AT164" s="44">
        <f t="shared" ref="AT164:AT165" si="127">50*AS164</f>
        <v>0</v>
      </c>
      <c r="AU164" s="43"/>
      <c r="AV164" s="44">
        <f t="shared" ref="AV164:AV165" si="128">100*AU164</f>
        <v>0</v>
      </c>
      <c r="AW164" s="43"/>
      <c r="AX164" s="44">
        <f t="shared" ref="AX164:AX165" si="129">100*AW164</f>
        <v>0</v>
      </c>
      <c r="AY164" s="43"/>
      <c r="AZ164" s="62">
        <f t="shared" ref="AZ164:AZ165" si="130">100*AY164</f>
        <v>0</v>
      </c>
    </row>
    <row r="165" spans="1:52">
      <c r="A165" s="42" t="s">
        <v>183</v>
      </c>
      <c r="B165" s="51">
        <f t="shared" si="88"/>
        <v>550</v>
      </c>
      <c r="C165" s="43">
        <v>202</v>
      </c>
      <c r="D165" s="43" t="s">
        <v>55</v>
      </c>
      <c r="E165" s="43">
        <v>203</v>
      </c>
      <c r="F165" s="43" t="s">
        <v>55</v>
      </c>
      <c r="G165" s="43">
        <v>204</v>
      </c>
      <c r="H165" s="43" t="s">
        <v>55</v>
      </c>
      <c r="I165" s="43">
        <v>212</v>
      </c>
      <c r="J165" s="43" t="s">
        <v>55</v>
      </c>
      <c r="K165" s="43">
        <v>219</v>
      </c>
      <c r="L165" s="43" t="s">
        <v>55</v>
      </c>
      <c r="M165" s="52">
        <v>5</v>
      </c>
      <c r="N165" s="54">
        <f t="shared" si="110"/>
        <v>550</v>
      </c>
      <c r="O165" s="43"/>
      <c r="P165" s="45">
        <f t="shared" si="111"/>
        <v>0</v>
      </c>
      <c r="Q165" s="43"/>
      <c r="R165" s="45">
        <f t="shared" si="112"/>
        <v>0</v>
      </c>
      <c r="S165" s="44">
        <f t="shared" si="113"/>
        <v>0</v>
      </c>
      <c r="T165" s="43"/>
      <c r="U165" s="45">
        <f t="shared" si="114"/>
        <v>0</v>
      </c>
      <c r="V165" s="43"/>
      <c r="W165" s="45">
        <f t="shared" si="115"/>
        <v>0</v>
      </c>
      <c r="X165" s="44">
        <f t="shared" si="116"/>
        <v>0</v>
      </c>
      <c r="Y165" s="43"/>
      <c r="Z165" s="44">
        <f t="shared" si="117"/>
        <v>0</v>
      </c>
      <c r="AA165" s="43"/>
      <c r="AB165" s="44">
        <f t="shared" si="118"/>
        <v>0</v>
      </c>
      <c r="AC165" s="43"/>
      <c r="AD165" s="44">
        <f t="shared" si="119"/>
        <v>0</v>
      </c>
      <c r="AE165" s="43"/>
      <c r="AF165" s="44">
        <f t="shared" si="120"/>
        <v>0</v>
      </c>
      <c r="AG165" s="43"/>
      <c r="AH165" s="44">
        <f t="shared" si="121"/>
        <v>0</v>
      </c>
      <c r="AI165" s="43"/>
      <c r="AJ165" s="44">
        <f t="shared" si="122"/>
        <v>0</v>
      </c>
      <c r="AK165" s="46">
        <v>42019</v>
      </c>
      <c r="AL165" s="44">
        <f t="shared" si="123"/>
        <v>0</v>
      </c>
      <c r="AM165" s="43"/>
      <c r="AN165" s="44">
        <f t="shared" si="124"/>
        <v>0</v>
      </c>
      <c r="AO165" s="43"/>
      <c r="AP165" s="44">
        <f t="shared" si="125"/>
        <v>0</v>
      </c>
      <c r="AQ165" s="43"/>
      <c r="AR165" s="44">
        <f t="shared" si="126"/>
        <v>0</v>
      </c>
      <c r="AS165" s="43">
        <v>0</v>
      </c>
      <c r="AT165" s="44">
        <f t="shared" si="127"/>
        <v>0</v>
      </c>
      <c r="AU165" s="43"/>
      <c r="AV165" s="44">
        <f t="shared" si="128"/>
        <v>0</v>
      </c>
      <c r="AW165" s="43"/>
      <c r="AX165" s="44">
        <f t="shared" si="129"/>
        <v>0</v>
      </c>
      <c r="AY165" s="43"/>
      <c r="AZ165" s="62">
        <f t="shared" si="130"/>
        <v>0</v>
      </c>
    </row>
    <row r="170" spans="1:52">
      <c r="A170" s="59"/>
    </row>
    <row r="171" spans="1:52">
      <c r="A171" s="59"/>
    </row>
    <row r="172" spans="1:52">
      <c r="A172" s="60" t="s">
        <v>221</v>
      </c>
      <c r="B172" s="64" t="s">
        <v>222</v>
      </c>
      <c r="C172" s="65"/>
      <c r="D172" s="65"/>
      <c r="E172" s="65"/>
      <c r="F172" s="65"/>
      <c r="G172" s="65"/>
      <c r="H172" s="65"/>
      <c r="I172" s="65"/>
      <c r="J172" s="65"/>
      <c r="K172" s="65"/>
    </row>
  </sheetData>
  <sheetProtection password="C962" sheet="1" formatCells="0" formatColumns="0" formatRows="0" insertColumns="0" insertRows="0" insertHyperlinks="0" deleteColumns="0" deleteRows="0" sort="0" autoFilter="0" pivotTables="0"/>
  <sortState ref="A4:BA165">
    <sortCondition descending="1" ref="B4:B165"/>
    <sortCondition descending="1" ref="M4:M165"/>
    <sortCondition descending="1" ref="AK4:AK165"/>
  </sortState>
  <mergeCells count="40"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AK2:AL2"/>
    <mergeCell ref="AK1:AL1"/>
    <mergeCell ref="AY2:AZ2"/>
    <mergeCell ref="AU2:AV2"/>
    <mergeCell ref="AW2:AX2"/>
    <mergeCell ref="AA1:AB1"/>
    <mergeCell ref="AC1:AD1"/>
    <mergeCell ref="AE1:AF1"/>
    <mergeCell ref="AG1:AH1"/>
    <mergeCell ref="AI1:AJ1"/>
    <mergeCell ref="AY1:AZ1"/>
    <mergeCell ref="AM1:AN1"/>
    <mergeCell ref="AO1:AP1"/>
    <mergeCell ref="AQ1:AR1"/>
    <mergeCell ref="AS1:AT1"/>
    <mergeCell ref="AU1:AV1"/>
    <mergeCell ref="AW1:AX1"/>
    <mergeCell ref="B172:K172"/>
    <mergeCell ref="Y1:Z1"/>
    <mergeCell ref="C1:L1"/>
    <mergeCell ref="M1:N1"/>
    <mergeCell ref="O1:P1"/>
    <mergeCell ref="Q1:R1"/>
    <mergeCell ref="T1:U1"/>
    <mergeCell ref="V1:W1"/>
    <mergeCell ref="M2:N2"/>
    <mergeCell ref="O2:P2"/>
    <mergeCell ref="Q2:R2"/>
    <mergeCell ref="T2:U2"/>
    <mergeCell ref="V2:W2"/>
    <mergeCell ref="Y2:Z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ΓΕΝΙΚΟΙ ΓΙΑΤΡΟΙ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ΝΙΚΗΤΑ ΝΙΚΟΛΕΤΤΑ</dc:creator>
  <cp:lastModifiedBy>zacharopoulosv</cp:lastModifiedBy>
  <dcterms:created xsi:type="dcterms:W3CDTF">2018-07-23T09:39:40Z</dcterms:created>
  <dcterms:modified xsi:type="dcterms:W3CDTF">2018-08-29T13:56:40Z</dcterms:modified>
</cp:coreProperties>
</file>